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wilderman/Downloads/"/>
    </mc:Choice>
  </mc:AlternateContent>
  <xr:revisionPtr revIDLastSave="0" documentId="8_{20638BDA-6C7A-0F46-9E3C-F6741B6E5891}" xr6:coauthVersionLast="47" xr6:coauthVersionMax="47" xr10:uidLastSave="{00000000-0000-0000-0000-000000000000}"/>
  <bookViews>
    <workbookView xWindow="0" yWindow="760" windowWidth="23260" windowHeight="13900" xr2:uid="{7D0168C3-33F7-4F56-A7A3-58BAA5817754}"/>
  </bookViews>
  <sheets>
    <sheet name="Container Loading Worksheet" sheetId="4" r:id="rId1"/>
  </sheets>
  <definedNames>
    <definedName name="_xlnm.Print_Area" localSheetId="0">'Container Loading Worksheet'!$A$1:$R$39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4" l="1"/>
  <c r="B7" i="4" l="1"/>
  <c r="C7" i="4"/>
  <c r="D7" i="4"/>
  <c r="B8" i="4"/>
  <c r="B9" i="4"/>
  <c r="B10" i="4"/>
  <c r="C8" i="4"/>
  <c r="C9" i="4"/>
  <c r="C10" i="4"/>
  <c r="D8" i="4" l="1"/>
  <c r="D9" i="4"/>
  <c r="D10" i="4"/>
  <c r="B11" i="4"/>
  <c r="C11" i="4"/>
  <c r="D11" i="4"/>
  <c r="B12" i="4"/>
  <c r="C12" i="4"/>
  <c r="D12" i="4"/>
  <c r="B13" i="4"/>
  <c r="C13" i="4"/>
  <c r="D13" i="4"/>
  <c r="R7" i="4"/>
  <c r="Q7" i="4" l="1"/>
  <c r="I13" i="4" l="1"/>
  <c r="I12" i="4"/>
  <c r="I11" i="4"/>
  <c r="I10" i="4"/>
  <c r="O11" i="4"/>
  <c r="R10" i="4"/>
  <c r="R9" i="4"/>
  <c r="R8" i="4"/>
  <c r="Q10" i="4"/>
  <c r="Q9" i="4"/>
  <c r="Q8" i="4"/>
  <c r="P10" i="4"/>
  <c r="P9" i="4"/>
  <c r="P8" i="4"/>
  <c r="E14" i="4"/>
  <c r="I9" i="4"/>
  <c r="I8" i="4"/>
  <c r="I7" i="4"/>
  <c r="N11" i="4" l="1"/>
  <c r="R11" i="4" s="1"/>
  <c r="I14" i="4"/>
  <c r="P7" i="4" l="1"/>
  <c r="K7" i="4"/>
</calcChain>
</file>

<file path=xl/sharedStrings.xml><?xml version="1.0" encoding="utf-8"?>
<sst xmlns="http://schemas.openxmlformats.org/spreadsheetml/2006/main" count="62" uniqueCount="59">
  <si>
    <t>Item Name:</t>
  </si>
  <si>
    <t>Item #:</t>
  </si>
  <si>
    <t>No</t>
  </si>
  <si>
    <t>China</t>
  </si>
  <si>
    <t>Yes</t>
  </si>
  <si>
    <t>Vietnam</t>
  </si>
  <si>
    <t>Malaysia</t>
  </si>
  <si>
    <t>Box 1</t>
  </si>
  <si>
    <t>Box 2</t>
  </si>
  <si>
    <t>Box 3</t>
  </si>
  <si>
    <t>Box 4</t>
  </si>
  <si>
    <t>Box 6</t>
  </si>
  <si>
    <t>Box 7</t>
  </si>
  <si>
    <t>CARTON DETAILS</t>
  </si>
  <si>
    <t>Carton Dimensions (mm)</t>
  </si>
  <si>
    <t xml:space="preserve">Box 5   </t>
  </si>
  <si>
    <t>Carton Dimensions (in)</t>
  </si>
  <si>
    <t>Wgt (kg)</t>
  </si>
  <si>
    <t>Wgt (lbs)</t>
  </si>
  <si>
    <t>Sets per 40' HQ:</t>
  </si>
  <si>
    <t>Date:</t>
  </si>
  <si>
    <t>Parcel Ship:</t>
  </si>
  <si>
    <t>Parcel Ship Quote:</t>
  </si>
  <si>
    <t>CODY FOX:</t>
  </si>
  <si>
    <t>RANDY DAY:</t>
  </si>
  <si>
    <t>MIKE BUTCHER:</t>
  </si>
  <si>
    <t>ED MEISTER:</t>
  </si>
  <si>
    <t>Vac Slide</t>
  </si>
  <si>
    <t>Tube Slide</t>
  </si>
  <si>
    <t>Pallet Type:</t>
  </si>
  <si>
    <t>Solid</t>
  </si>
  <si>
    <t>Plywood</t>
  </si>
  <si>
    <t>Comments:</t>
  </si>
  <si>
    <t>PALLET DETAILS</t>
  </si>
  <si>
    <t>Total Unit Wt (kg):</t>
  </si>
  <si>
    <t>Total Unit Wt (lb):</t>
  </si>
  <si>
    <t>Pallet Stack A:</t>
  </si>
  <si>
    <t>Pallet Stack B:</t>
  </si>
  <si>
    <t>Pallet Stack C:</t>
  </si>
  <si>
    <t>Pallet Dimensions (mm)</t>
  </si>
  <si>
    <t>CONTAINER LOADING DIAGRAM</t>
  </si>
  <si>
    <t>Pallet Stack D:</t>
  </si>
  <si>
    <t>Flat Pack</t>
  </si>
  <si>
    <t># of Pallets</t>
  </si>
  <si>
    <t>Pallet Dimensions (in)</t>
  </si>
  <si>
    <t>Gross Weight (kg):</t>
  </si>
  <si>
    <t>Gross Weight (lb):</t>
  </si>
  <si>
    <t>q</t>
  </si>
  <si>
    <t>LISA GRONAU or JESS BOGLE:</t>
  </si>
  <si>
    <t>Ecom</t>
  </si>
  <si>
    <t>General Comments:</t>
  </si>
  <si>
    <t>In-Club  or Ecom:</t>
  </si>
  <si>
    <t>Standard banding</t>
  </si>
  <si>
    <t>Sets per Pallet</t>
  </si>
  <si>
    <t>In Club/Store</t>
  </si>
  <si>
    <t>NA.</t>
  </si>
  <si>
    <t>CARTON SPECIFICATIONS</t>
    <phoneticPr fontId="7" type="noConversion"/>
  </si>
  <si>
    <t>Banding Comments:</t>
    <phoneticPr fontId="7" type="noConversion"/>
  </si>
  <si>
    <t>14X10 EVANSTON STEEL ATTACH TO HOUSE LOUVERED PERGOLA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</si>
</sst>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"/>
    <numFmt numFmtId="165" formatCode="&quot;$&quot;#,##0.00"/>
    <numFmt numFmtId="166" formatCode="_(* #,##0_);_(* \(#,##0\);_(* &quot;-&quot;??_);_(@_)"/>
    <numFmt numFmtId="167" formatCode="0_ "/>
    <numFmt numFmtId="168" formatCode="0.000_);[Red]\(0.000\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8" fillId="0" borderId="0"/>
  </cellStyleXfs>
  <cellXfs count="84">
    <xf numFmtId="0" fontId="0" fillId="0" borderId="0" xfId="0"/>
    <xf numFmtId="0" fontId="0" fillId="2" borderId="4" xfId="0" applyFill="1" applyBorder="1"/>
    <xf numFmtId="0" fontId="1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37" fontId="0" fillId="0" borderId="7" xfId="1" applyNumberFormat="1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37" fontId="0" fillId="0" borderId="1" xfId="1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66" fontId="0" fillId="3" borderId="6" xfId="1" applyNumberFormat="1" applyFont="1" applyFill="1" applyBorder="1" applyAlignment="1">
      <alignment horizontal="right"/>
    </xf>
    <xf numFmtId="14" fontId="0" fillId="3" borderId="1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7" fontId="0" fillId="3" borderId="1" xfId="0" applyNumberFormat="1" applyFill="1" applyBorder="1" applyAlignment="1">
      <alignment horizontal="center"/>
    </xf>
    <xf numFmtId="167" fontId="0" fillId="3" borderId="5" xfId="0" applyNumberFormat="1" applyFill="1" applyBorder="1" applyAlignment="1">
      <alignment horizontal="center"/>
    </xf>
    <xf numFmtId="168" fontId="0" fillId="0" borderId="9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1" fillId="2" borderId="16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2" fillId="0" borderId="1" xfId="0" applyFont="1" applyBorder="1"/>
    <xf numFmtId="0" fontId="1" fillId="2" borderId="3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2" borderId="11" xfId="0" applyFont="1" applyFill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4" xfId="2" xr:uid="{5A3769BD-5895-42AE-B85C-42016AE346A4}"/>
  </cellStyles>
  <dxfs count="4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195943</xdr:colOff>
      <xdr:row>31</xdr:row>
      <xdr:rowOff>293913</xdr:rowOff>
    </xdr:from>
    <xdr:to>
      <xdr:col>12</xdr:col>
      <xdr:colOff>587829</xdr:colOff>
      <xdr:row>33</xdr:row>
      <xdr:rowOff>320394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673279C0-B8FC-C98A-74DF-B3CA3E28F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1857" y="12758056"/>
          <a:ext cx="4278086" cy="2475767"/>
        </a:xfrm>
        <a:prstGeom prst="rect">
          <a:avLst/>
        </a:prstGeom>
      </xdr:spPr>
    </xdr:pic>
    <xdr:clientData/>
  </xdr:twoCellAnchor>
  <xdr:twoCellAnchor editAs="oneCell">
    <xdr:from>
      <xdr:col>0</xdr:col>
      <xdr:colOff>154755</xdr:colOff>
      <xdr:row>31</xdr:row>
      <xdr:rowOff>163286</xdr:rowOff>
    </xdr:from>
    <xdr:to>
      <xdr:col>6</xdr:col>
      <xdr:colOff>386010</xdr:colOff>
      <xdr:row>33</xdr:row>
      <xdr:rowOff>446718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E8863B62-FAD5-81D9-3F59-69BA45816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755" y="12627429"/>
          <a:ext cx="4444026" cy="2732718"/>
        </a:xfrm>
        <a:prstGeom prst="rect">
          <a:avLst/>
        </a:prstGeom>
      </xdr:spPr>
    </xdr:pic>
    <xdr:clientData/>
  </xdr:twoCellAnchor>
  <xdr:twoCellAnchor editAs="oneCell">
    <xdr:from>
      <xdr:col>6</xdr:col>
      <xdr:colOff>631225</xdr:colOff>
      <xdr:row>26</xdr:row>
      <xdr:rowOff>54426</xdr:rowOff>
    </xdr:from>
    <xdr:to>
      <xdr:col>12</xdr:col>
      <xdr:colOff>758292</xdr:colOff>
      <xdr:row>30</xdr:row>
      <xdr:rowOff>459769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EA291A6D-68C0-D68A-0198-AF48643A8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43996" y="9470569"/>
          <a:ext cx="4666410" cy="2843743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141513</xdr:colOff>
      <xdr:row>26</xdr:row>
      <xdr:rowOff>43542</xdr:rowOff>
    </xdr:from>
    <xdr:to>
      <xdr:col>6</xdr:col>
      <xdr:colOff>435391</xdr:colOff>
      <xdr:row>30</xdr:row>
      <xdr:rowOff>326571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F18102A3-9825-E0D5-F967-7E359F50E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513" y="9459685"/>
          <a:ext cx="4506649" cy="272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130627</xdr:colOff>
      <xdr:row>18</xdr:row>
      <xdr:rowOff>567188</xdr:rowOff>
    </xdr:from>
    <xdr:to>
      <xdr:col>7</xdr:col>
      <xdr:colOff>43542</xdr:colOff>
      <xdr:row>24</xdr:row>
      <xdr:rowOff>555170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FAE06FE8-C602-390B-5474-638BFA968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627" y="5106531"/>
          <a:ext cx="4778829" cy="364558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36</xdr:row>
          <xdr:rowOff>101600</xdr:rowOff>
        </xdr:from>
        <xdr:to>
          <xdr:col>3</xdr:col>
          <xdr:colOff>482600</xdr:colOff>
          <xdr:row>36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101600</xdr:rowOff>
        </xdr:from>
        <xdr:to>
          <xdr:col>3</xdr:col>
          <xdr:colOff>482600</xdr:colOff>
          <xdr:row>37</xdr:row>
          <xdr:rowOff>304800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101600</xdr:rowOff>
        </xdr:from>
        <xdr:to>
          <xdr:col>3</xdr:col>
          <xdr:colOff>482600</xdr:colOff>
          <xdr:row>38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36</xdr:row>
          <xdr:rowOff>101600</xdr:rowOff>
        </xdr:from>
        <xdr:to>
          <xdr:col>12</xdr:col>
          <xdr:colOff>139700</xdr:colOff>
          <xdr:row>36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37</xdr:row>
          <xdr:rowOff>101600</xdr:rowOff>
        </xdr:from>
        <xdr:to>
          <xdr:col>12</xdr:col>
          <xdr:colOff>139700</xdr:colOff>
          <xdr:row>37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Approved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270627</xdr:colOff>
      <xdr:row>29</xdr:row>
      <xdr:rowOff>199313</xdr:rowOff>
    </xdr:from>
    <xdr:ext cx="2095499" cy="624658"/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70627" y="11444256"/>
          <a:ext cx="2095499" cy="624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1 (68.5KG)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Assembly Instruction, Metal Component, Electrical box</a:t>
          </a:r>
          <a:endParaRPr lang="zh-CN" altLang="en-US" sz="1200"/>
        </a:p>
      </xdr:txBody>
    </xdr:sp>
    <xdr:clientData/>
  </xdr:oneCellAnchor>
  <xdr:twoCellAnchor>
    <xdr:from>
      <xdr:col>0</xdr:col>
      <xdr:colOff>151409</xdr:colOff>
      <xdr:row>16</xdr:row>
      <xdr:rowOff>184353</xdr:rowOff>
    </xdr:from>
    <xdr:to>
      <xdr:col>6</xdr:col>
      <xdr:colOff>609599</xdr:colOff>
      <xdr:row>18</xdr:row>
      <xdr:rowOff>261257</xdr:rowOff>
    </xdr:to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1409" y="3504496"/>
          <a:ext cx="4670961" cy="12961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>
              <a:ln>
                <a:noFill/>
              </a:ln>
            </a:rPr>
            <a:t>2407091 14X10 EVANSTON STEEL ATTACH TO HOUSE LOUVERED PERGOLA</a:t>
          </a:r>
        </a:p>
        <a:p>
          <a:pPr algn="l"/>
          <a:r>
            <a:rPr lang="en-US" altLang="zh-CN" sz="1400">
              <a:ln>
                <a:noFill/>
              </a:ln>
            </a:rPr>
            <a:t>Container Loading Layout (72 sets/container)</a:t>
          </a:r>
        </a:p>
        <a:p>
          <a:pPr algn="l"/>
          <a:r>
            <a:rPr lang="en-US" altLang="zh-CN" sz="1400">
              <a:ln>
                <a:noFill/>
              </a:ln>
            </a:rPr>
            <a:t>1 set  = 4</a:t>
          </a:r>
          <a:r>
            <a:rPr lang="en-US" altLang="zh-CN" sz="1400" baseline="0">
              <a:ln>
                <a:noFill/>
              </a:ln>
            </a:rPr>
            <a:t> boxes, pallet A =4 sets,  pallet B=5 sets, 1 container = 16 pallets</a:t>
          </a:r>
          <a:endParaRPr lang="zh-CN" altLang="en-US" sz="1400">
            <a:ln>
              <a:noFill/>
            </a:ln>
          </a:endParaRPr>
        </a:p>
      </xdr:txBody>
    </xdr:sp>
    <xdr:clientData/>
  </xdr:twoCellAnchor>
  <xdr:oneCellAnchor>
    <xdr:from>
      <xdr:col>0</xdr:col>
      <xdr:colOff>179000</xdr:colOff>
      <xdr:row>32</xdr:row>
      <xdr:rowOff>585304</xdr:rowOff>
    </xdr:from>
    <xdr:ext cx="2945111" cy="468077"/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79000" y="14889133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3 </a:t>
          </a:r>
          <a:r>
            <a:rPr lang="en-US" altLang="zh-CN" sz="1200" baseline="0"/>
            <a:t> (69.5KG)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oneCellAnchor>
    <xdr:from>
      <xdr:col>12</xdr:col>
      <xdr:colOff>616707</xdr:colOff>
      <xdr:row>28</xdr:row>
      <xdr:rowOff>215133</xdr:rowOff>
    </xdr:from>
    <xdr:ext cx="2945111" cy="1112923"/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368821" y="10850476"/>
          <a:ext cx="2945111" cy="11129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altLang="zh-CN" sz="1400"/>
            <a:t>PALLET STACKING</a:t>
          </a:r>
        </a:p>
        <a:p>
          <a:pPr algn="ctr"/>
          <a:r>
            <a:rPr lang="en-US" altLang="zh-CN" sz="1400"/>
            <a:t>Pallet A = 4 Sets = 16</a:t>
          </a:r>
          <a:r>
            <a:rPr lang="en-US" altLang="zh-CN" sz="1400" baseline="0"/>
            <a:t> </a:t>
          </a:r>
          <a:r>
            <a:rPr lang="en-US" altLang="zh-CN" sz="1400"/>
            <a:t>boxes</a:t>
          </a:r>
        </a:p>
        <a:p>
          <a:pPr algn="ctr"/>
          <a:r>
            <a:rPr lang="en-US" altLang="zh-CN" sz="1400"/>
            <a:t>Pallet B = 5</a:t>
          </a:r>
          <a:r>
            <a:rPr lang="en-US" altLang="zh-CN" sz="1400" baseline="0"/>
            <a:t> Sets = 20 boxes</a:t>
          </a:r>
          <a:endParaRPr lang="en-US" altLang="zh-CN" sz="1400"/>
        </a:p>
      </xdr:txBody>
    </xdr:sp>
    <xdr:clientData/>
  </xdr:oneCellAnchor>
  <xdr:oneCellAnchor>
    <xdr:from>
      <xdr:col>7</xdr:col>
      <xdr:colOff>248859</xdr:colOff>
      <xdr:row>29</xdr:row>
      <xdr:rowOff>289274</xdr:rowOff>
    </xdr:from>
    <xdr:ext cx="2095499" cy="452432"/>
    <xdr:sp macro="" textlink="">
      <xdr:nvSpPr>
        <xdr:cNvPr id="19" name="文本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114773" y="11534217"/>
          <a:ext cx="2095499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2 (43.5KG)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Component, Hardware</a:t>
          </a:r>
          <a:endParaRPr lang="zh-CN" altLang="en-US" sz="1200"/>
        </a:p>
      </xdr:txBody>
    </xdr:sp>
    <xdr:clientData/>
  </xdr:oneCellAnchor>
  <xdr:oneCellAnchor>
    <xdr:from>
      <xdr:col>6</xdr:col>
      <xdr:colOff>385829</xdr:colOff>
      <xdr:row>33</xdr:row>
      <xdr:rowOff>8362</xdr:rowOff>
    </xdr:from>
    <xdr:ext cx="2945111" cy="468077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598600" y="14921791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4 </a:t>
          </a:r>
          <a:r>
            <a:rPr lang="en-US" altLang="zh-CN" sz="1200" baseline="0"/>
            <a:t> (69.5KG)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oneCellAnchor>
    <xdr:from>
      <xdr:col>5</xdr:col>
      <xdr:colOff>531886</xdr:colOff>
      <xdr:row>20</xdr:row>
      <xdr:rowOff>133999</xdr:rowOff>
    </xdr:from>
    <xdr:ext cx="2095499" cy="280205"/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091515" y="5892542"/>
          <a:ext cx="20954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 baseline="0"/>
            <a:t>Pallet  B</a:t>
          </a:r>
        </a:p>
      </xdr:txBody>
    </xdr:sp>
    <xdr:clientData/>
  </xdr:oneCellAnchor>
  <xdr:twoCellAnchor editAs="oneCell">
    <xdr:from>
      <xdr:col>9</xdr:col>
      <xdr:colOff>195943</xdr:colOff>
      <xdr:row>16</xdr:row>
      <xdr:rowOff>413657</xdr:rowOff>
    </xdr:from>
    <xdr:to>
      <xdr:col>16</xdr:col>
      <xdr:colOff>393426</xdr:colOff>
      <xdr:row>25</xdr:row>
      <xdr:rowOff>185513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B70CC4E-DCC9-D05A-78DC-C534A5F10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31429" y="3733800"/>
          <a:ext cx="5204911" cy="5258256"/>
        </a:xfrm>
        <a:prstGeom prst="rect">
          <a:avLst/>
        </a:prstGeom>
      </xdr:spPr>
    </xdr:pic>
    <xdr:clientData/>
  </xdr:twoCellAnchor>
  <xdr:oneCellAnchor>
    <xdr:from>
      <xdr:col>5</xdr:col>
      <xdr:colOff>521000</xdr:colOff>
      <xdr:row>21</xdr:row>
      <xdr:rowOff>569427</xdr:rowOff>
    </xdr:from>
    <xdr:ext cx="2095499" cy="280205"/>
    <xdr:sp macro="" textlink="">
      <xdr:nvSpPr>
        <xdr:cNvPr id="13" name="文本框 12">
          <a:extLst>
            <a:ext uri="{FF2B5EF4-FFF2-40B4-BE49-F238E27FC236}">
              <a16:creationId xmlns:a16="http://schemas.microsoft.com/office/drawing/2014/main" id="{F744E268-C59E-4224-A349-7FE937C4AD08}"/>
            </a:ext>
          </a:extLst>
        </xdr:cNvPr>
        <xdr:cNvSpPr txBox="1"/>
      </xdr:nvSpPr>
      <xdr:spPr>
        <a:xfrm>
          <a:off x="4080629" y="6937570"/>
          <a:ext cx="20954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 baseline="0"/>
            <a:t>Pallet  A</a:t>
          </a:r>
        </a:p>
      </xdr:txBody>
    </xdr:sp>
    <xdr:clientData/>
  </xdr:oneCellAnchor>
  <xdr:twoCellAnchor>
    <xdr:from>
      <xdr:col>5</xdr:col>
      <xdr:colOff>576942</xdr:colOff>
      <xdr:row>20</xdr:row>
      <xdr:rowOff>402771</xdr:rowOff>
    </xdr:from>
    <xdr:to>
      <xdr:col>7</xdr:col>
      <xdr:colOff>0</xdr:colOff>
      <xdr:row>21</xdr:row>
      <xdr:rowOff>21771</xdr:rowOff>
    </xdr:to>
    <xdr:cxnSp macro="">
      <xdr:nvCxnSpPr>
        <xdr:cNvPr id="16" name="直接箭头连接符 15">
          <a:extLst>
            <a:ext uri="{FF2B5EF4-FFF2-40B4-BE49-F238E27FC236}">
              <a16:creationId xmlns:a16="http://schemas.microsoft.com/office/drawing/2014/main" id="{79639B03-EC0B-10E6-D327-559B9161C5C9}"/>
            </a:ext>
          </a:extLst>
        </xdr:cNvPr>
        <xdr:cNvCxnSpPr/>
      </xdr:nvCxnSpPr>
      <xdr:spPr>
        <a:xfrm flipH="1">
          <a:off x="4136571" y="6161314"/>
          <a:ext cx="729343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544285</xdr:colOff>
      <xdr:row>22</xdr:row>
      <xdr:rowOff>87086</xdr:rowOff>
    </xdr:from>
    <xdr:to>
      <xdr:col>7</xdr:col>
      <xdr:colOff>10886</xdr:colOff>
      <xdr:row>22</xdr:row>
      <xdr:rowOff>250371</xdr:rowOff>
    </xdr:to>
    <xdr:cxnSp macro="">
      <xdr:nvCxnSpPr>
        <xdr:cNvPr id="22" name="直接箭头连接符 21">
          <a:extLst>
            <a:ext uri="{FF2B5EF4-FFF2-40B4-BE49-F238E27FC236}">
              <a16:creationId xmlns:a16="http://schemas.microsoft.com/office/drawing/2014/main" id="{84CF471A-8399-8CB6-4D4F-6928CC020A19}"/>
            </a:ext>
          </a:extLst>
        </xdr:cNvPr>
        <xdr:cNvCxnSpPr/>
      </xdr:nvCxnSpPr>
      <xdr:spPr>
        <a:xfrm flipH="1">
          <a:off x="4103914" y="7064829"/>
          <a:ext cx="772886" cy="16328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8845-8E88-4496-86C4-1AA63E66CEBB}">
  <sheetPr>
    <pageSetUpPr fitToPage="1"/>
  </sheetPr>
  <dimension ref="A1:Y39"/>
  <sheetViews>
    <sheetView tabSelected="1" zoomScale="70" zoomScaleNormal="70" workbookViewId="0">
      <selection activeCell="W32" sqref="W32"/>
    </sheetView>
  </sheetViews>
  <sheetFormatPr baseColWidth="10" defaultColWidth="8.83203125" defaultRowHeight="15"/>
  <cols>
    <col min="1" max="1" width="9.1640625" customWidth="1"/>
    <col min="2" max="2" width="12.1640625" customWidth="1"/>
    <col min="3" max="3" width="11.5" bestFit="1" customWidth="1"/>
    <col min="4" max="4" width="9.83203125" customWidth="1"/>
    <col min="5" max="7" width="9.5" customWidth="1"/>
    <col min="8" max="8" width="10.5" customWidth="1"/>
    <col min="9" max="9" width="11" customWidth="1"/>
    <col min="10" max="10" width="20.1640625" customWidth="1"/>
    <col min="11" max="11" width="6.5" customWidth="1"/>
    <col min="12" max="12" width="8.5" customWidth="1"/>
    <col min="13" max="13" width="11.1640625" customWidth="1"/>
    <col min="14" max="14" width="9.1640625" customWidth="1"/>
    <col min="15" max="15" width="9" customWidth="1"/>
    <col min="16" max="18" width="8.33203125" customWidth="1"/>
    <col min="19" max="19" width="10.5" bestFit="1" customWidth="1"/>
    <col min="20" max="22" width="8.83203125" hidden="1" customWidth="1"/>
    <col min="23" max="24" width="10.5" bestFit="1" customWidth="1"/>
  </cols>
  <sheetData>
    <row r="1" spans="1:25" ht="18" customHeight="1">
      <c r="A1" s="75" t="s">
        <v>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5" ht="29.5" customHeight="1">
      <c r="A2" s="16" t="s">
        <v>20</v>
      </c>
      <c r="B2" s="28">
        <v>45609</v>
      </c>
      <c r="C2" s="16" t="s">
        <v>0</v>
      </c>
      <c r="D2" s="72" t="s">
        <v>58</v>
      </c>
      <c r="E2" s="73"/>
      <c r="F2" s="74"/>
      <c r="G2" s="16" t="s">
        <v>1</v>
      </c>
      <c r="H2" s="29">
        <v>2407091</v>
      </c>
      <c r="I2" s="16" t="s">
        <v>29</v>
      </c>
      <c r="J2" s="17" t="s">
        <v>31</v>
      </c>
      <c r="K2" s="60" t="s">
        <v>21</v>
      </c>
      <c r="L2" s="61"/>
      <c r="M2" s="82" t="s">
        <v>2</v>
      </c>
      <c r="N2" s="83"/>
      <c r="O2" s="60" t="s">
        <v>22</v>
      </c>
      <c r="P2" s="61"/>
      <c r="Q2" s="76" t="s">
        <v>55</v>
      </c>
      <c r="R2" s="77"/>
    </row>
    <row r="3" spans="1:25" ht="29.5" customHeight="1">
      <c r="A3" s="19" t="s">
        <v>51</v>
      </c>
      <c r="B3" s="18"/>
      <c r="C3" s="60" t="s">
        <v>57</v>
      </c>
      <c r="D3" s="61"/>
      <c r="E3" s="78" t="s">
        <v>52</v>
      </c>
      <c r="F3" s="73"/>
      <c r="G3" s="73"/>
      <c r="H3" s="73"/>
      <c r="I3" s="74"/>
      <c r="J3" s="60" t="s">
        <v>50</v>
      </c>
      <c r="K3" s="61"/>
      <c r="L3" s="79"/>
      <c r="M3" s="80"/>
      <c r="N3" s="80"/>
      <c r="O3" s="80"/>
      <c r="P3" s="80"/>
      <c r="Q3" s="80"/>
      <c r="R3" s="81"/>
    </row>
    <row r="4" spans="1:25" ht="8.2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25">
      <c r="A5" s="52" t="s">
        <v>13</v>
      </c>
      <c r="B5" s="52"/>
      <c r="C5" s="52"/>
      <c r="D5" s="52"/>
      <c r="E5" s="52"/>
      <c r="F5" s="52"/>
      <c r="G5" s="52"/>
      <c r="H5" s="52"/>
      <c r="I5" s="56"/>
      <c r="J5" s="71" t="s">
        <v>33</v>
      </c>
      <c r="K5" s="58"/>
      <c r="L5" s="58"/>
      <c r="M5" s="58"/>
      <c r="N5" s="58"/>
      <c r="O5" s="58"/>
      <c r="P5" s="58"/>
      <c r="Q5" s="58"/>
      <c r="R5" s="59"/>
      <c r="U5" t="s">
        <v>54</v>
      </c>
      <c r="V5" t="s">
        <v>49</v>
      </c>
    </row>
    <row r="6" spans="1:25" ht="30.5" customHeight="1">
      <c r="A6" s="1"/>
      <c r="B6" s="52" t="s">
        <v>14</v>
      </c>
      <c r="C6" s="52"/>
      <c r="D6" s="56"/>
      <c r="E6" s="7" t="s">
        <v>17</v>
      </c>
      <c r="F6" s="51" t="s">
        <v>16</v>
      </c>
      <c r="G6" s="52"/>
      <c r="H6" s="56"/>
      <c r="I6" s="10" t="s">
        <v>18</v>
      </c>
      <c r="J6" s="51" t="s">
        <v>39</v>
      </c>
      <c r="K6" s="52"/>
      <c r="L6" s="52"/>
      <c r="M6" s="56"/>
      <c r="N6" s="20" t="s">
        <v>53</v>
      </c>
      <c r="O6" s="26" t="s">
        <v>43</v>
      </c>
      <c r="P6" s="51" t="s">
        <v>44</v>
      </c>
      <c r="Q6" s="52"/>
      <c r="R6" s="53"/>
      <c r="U6" t="s">
        <v>4</v>
      </c>
      <c r="V6" t="s">
        <v>2</v>
      </c>
    </row>
    <row r="7" spans="1:25">
      <c r="A7" s="9" t="s">
        <v>7</v>
      </c>
      <c r="B7" s="33">
        <f>F7*25.4</f>
        <v>2962.2749999999996</v>
      </c>
      <c r="C7" s="33">
        <f t="shared" ref="C7:D7" si="0">G7*25.4</f>
        <v>307.97499999999997</v>
      </c>
      <c r="D7" s="33">
        <f t="shared" si="0"/>
        <v>149.22499999999999</v>
      </c>
      <c r="E7" s="23">
        <v>68.5</v>
      </c>
      <c r="F7" s="35">
        <v>116.625</v>
      </c>
      <c r="G7" s="36">
        <v>12.125</v>
      </c>
      <c r="H7" s="37">
        <v>5.875</v>
      </c>
      <c r="I7" s="38">
        <f t="shared" ref="I7:I13" si="1">$E7*2.2046226218</f>
        <v>151.0166495933</v>
      </c>
      <c r="J7" s="14" t="s">
        <v>36</v>
      </c>
      <c r="K7" s="33">
        <f>B7+10</f>
        <v>2972.2749999999996</v>
      </c>
      <c r="L7" s="33">
        <v>1106</v>
      </c>
      <c r="M7" s="34">
        <v>120</v>
      </c>
      <c r="N7" s="25">
        <v>4</v>
      </c>
      <c r="O7" s="23">
        <v>8</v>
      </c>
      <c r="P7" s="5">
        <f>F7+0.39</f>
        <v>117.015</v>
      </c>
      <c r="Q7" s="6">
        <f>G7+G8+0.39</f>
        <v>21.89</v>
      </c>
      <c r="R7" s="6">
        <f>M7/25.4</f>
        <v>4.7244094488188981</v>
      </c>
    </row>
    <row r="8" spans="1:25">
      <c r="A8" s="9" t="s">
        <v>8</v>
      </c>
      <c r="B8" s="33">
        <f t="shared" ref="B8:B13" si="2">F8*25.4</f>
        <v>2962.2749999999996</v>
      </c>
      <c r="C8" s="33">
        <f t="shared" ref="C8:C13" si="3">G8*25.4</f>
        <v>238.125</v>
      </c>
      <c r="D8" s="33">
        <f t="shared" ref="D8:D13" si="4">H8*25.4</f>
        <v>149.22499999999999</v>
      </c>
      <c r="E8" s="23">
        <v>43.5</v>
      </c>
      <c r="F8" s="35">
        <v>116.625</v>
      </c>
      <c r="G8" s="36">
        <v>9.375</v>
      </c>
      <c r="H8" s="37">
        <v>5.875</v>
      </c>
      <c r="I8" s="38">
        <f t="shared" si="1"/>
        <v>95.901084048300007</v>
      </c>
      <c r="J8" s="14" t="s">
        <v>37</v>
      </c>
      <c r="K8" s="21">
        <v>2972</v>
      </c>
      <c r="L8" s="21">
        <v>1106</v>
      </c>
      <c r="M8" s="22">
        <v>120</v>
      </c>
      <c r="N8" s="25">
        <v>5</v>
      </c>
      <c r="O8" s="23">
        <v>8</v>
      </c>
      <c r="P8" s="5">
        <f>$K8/25.4</f>
        <v>117.00787401574804</v>
      </c>
      <c r="Q8" s="6">
        <f>$L8/25.4</f>
        <v>43.543307086614178</v>
      </c>
      <c r="R8" s="6">
        <f>$M8/25.4</f>
        <v>4.7244094488188981</v>
      </c>
      <c r="T8" t="s">
        <v>3</v>
      </c>
      <c r="U8" t="s">
        <v>30</v>
      </c>
      <c r="V8" t="s">
        <v>27</v>
      </c>
    </row>
    <row r="9" spans="1:25">
      <c r="A9" s="9" t="s">
        <v>9</v>
      </c>
      <c r="B9" s="33">
        <f t="shared" si="2"/>
        <v>2962.2749999999996</v>
      </c>
      <c r="C9" s="33">
        <f t="shared" si="3"/>
        <v>368.29999999999995</v>
      </c>
      <c r="D9" s="33">
        <f t="shared" si="4"/>
        <v>209.54999999999998</v>
      </c>
      <c r="E9" s="23">
        <v>69.5</v>
      </c>
      <c r="F9" s="35">
        <v>116.625</v>
      </c>
      <c r="G9" s="36">
        <v>14.5</v>
      </c>
      <c r="H9" s="37">
        <v>8.25</v>
      </c>
      <c r="I9" s="38">
        <f t="shared" si="1"/>
        <v>153.22127221510002</v>
      </c>
      <c r="J9" s="14" t="s">
        <v>38</v>
      </c>
      <c r="K9" s="21"/>
      <c r="L9" s="21"/>
      <c r="M9" s="22"/>
      <c r="N9" s="25"/>
      <c r="O9" s="23"/>
      <c r="P9" s="5">
        <f>$K9/25.4</f>
        <v>0</v>
      </c>
      <c r="Q9" s="6">
        <f>$L9/25.4</f>
        <v>0</v>
      </c>
      <c r="R9" s="6">
        <f>$M9/25.4</f>
        <v>0</v>
      </c>
      <c r="T9" t="s">
        <v>5</v>
      </c>
      <c r="U9" t="s">
        <v>31</v>
      </c>
      <c r="V9" t="s">
        <v>42</v>
      </c>
    </row>
    <row r="10" spans="1:25">
      <c r="A10" s="9" t="s">
        <v>10</v>
      </c>
      <c r="B10" s="33">
        <f t="shared" si="2"/>
        <v>2962.2749999999996</v>
      </c>
      <c r="C10" s="33">
        <f t="shared" si="3"/>
        <v>368.29999999999995</v>
      </c>
      <c r="D10" s="33">
        <f t="shared" si="4"/>
        <v>209.54999999999998</v>
      </c>
      <c r="E10" s="23">
        <v>69.5</v>
      </c>
      <c r="F10" s="35">
        <v>116.625</v>
      </c>
      <c r="G10" s="36">
        <v>14.5</v>
      </c>
      <c r="H10" s="37">
        <v>8.25</v>
      </c>
      <c r="I10" s="38">
        <f t="shared" si="1"/>
        <v>153.22127221510002</v>
      </c>
      <c r="J10" s="14" t="s">
        <v>41</v>
      </c>
      <c r="K10" s="21"/>
      <c r="L10" s="21"/>
      <c r="M10" s="22"/>
      <c r="N10" s="25"/>
      <c r="O10" s="23"/>
      <c r="P10" s="5">
        <f>$K10/25.4</f>
        <v>0</v>
      </c>
      <c r="Q10" s="6">
        <f>$L10/25.4</f>
        <v>0</v>
      </c>
      <c r="R10" s="6">
        <f>$M10/25.4</f>
        <v>0</v>
      </c>
      <c r="T10" t="s">
        <v>6</v>
      </c>
      <c r="V10" t="s">
        <v>28</v>
      </c>
    </row>
    <row r="11" spans="1:25" ht="15" customHeight="1">
      <c r="A11" s="11" t="s">
        <v>15</v>
      </c>
      <c r="B11" s="33">
        <f t="shared" si="2"/>
        <v>0</v>
      </c>
      <c r="C11" s="33">
        <f t="shared" si="3"/>
        <v>0</v>
      </c>
      <c r="D11" s="33">
        <f t="shared" si="4"/>
        <v>0</v>
      </c>
      <c r="E11" s="23"/>
      <c r="F11" s="35"/>
      <c r="G11" s="36"/>
      <c r="H11" s="37"/>
      <c r="I11" s="38">
        <f t="shared" si="1"/>
        <v>0</v>
      </c>
      <c r="J11" s="15" t="s">
        <v>19</v>
      </c>
      <c r="K11" s="24">
        <f>N7*O7+N8*O8</f>
        <v>72</v>
      </c>
      <c r="L11" s="65" t="s">
        <v>45</v>
      </c>
      <c r="M11" s="67"/>
      <c r="N11" s="27">
        <f>E14*K11+56.3*O11</f>
        <v>18972.8</v>
      </c>
      <c r="O11" s="4">
        <f>SUM(O7:O10)</f>
        <v>16</v>
      </c>
      <c r="P11" s="68" t="s">
        <v>46</v>
      </c>
      <c r="Q11" s="70"/>
      <c r="R11" s="13">
        <f>N11*2.20462</f>
        <v>41827.814335999996</v>
      </c>
    </row>
    <row r="12" spans="1:25">
      <c r="A12" s="9" t="s">
        <v>11</v>
      </c>
      <c r="B12" s="33">
        <f t="shared" si="2"/>
        <v>0</v>
      </c>
      <c r="C12" s="33">
        <f t="shared" si="3"/>
        <v>0</v>
      </c>
      <c r="D12" s="33">
        <f t="shared" si="4"/>
        <v>0</v>
      </c>
      <c r="E12" s="23"/>
      <c r="F12" s="35"/>
      <c r="G12" s="36"/>
      <c r="H12" s="37"/>
      <c r="I12" s="38">
        <f t="shared" si="1"/>
        <v>0</v>
      </c>
      <c r="J12" s="45"/>
      <c r="K12" s="46"/>
      <c r="L12" s="46"/>
      <c r="M12" s="46"/>
      <c r="N12" s="46"/>
      <c r="O12" s="46"/>
      <c r="P12" s="46"/>
      <c r="Q12" s="46"/>
      <c r="R12" s="47"/>
      <c r="S12" s="31"/>
      <c r="T12" s="31"/>
      <c r="U12" s="31"/>
      <c r="V12" s="31"/>
      <c r="W12" s="31"/>
      <c r="X12" s="31"/>
      <c r="Y12" s="32"/>
    </row>
    <row r="13" spans="1:25">
      <c r="A13" s="9" t="s">
        <v>12</v>
      </c>
      <c r="B13" s="33">
        <f t="shared" si="2"/>
        <v>0</v>
      </c>
      <c r="C13" s="33">
        <f t="shared" si="3"/>
        <v>0</v>
      </c>
      <c r="D13" s="33">
        <f t="shared" si="4"/>
        <v>0</v>
      </c>
      <c r="E13" s="23"/>
      <c r="F13" s="35"/>
      <c r="G13" s="36"/>
      <c r="H13" s="37"/>
      <c r="I13" s="38">
        <f t="shared" si="1"/>
        <v>0</v>
      </c>
      <c r="J13" s="45"/>
      <c r="K13" s="46"/>
      <c r="L13" s="46"/>
      <c r="M13" s="46"/>
      <c r="N13" s="46"/>
      <c r="O13" s="46"/>
      <c r="P13" s="46"/>
      <c r="Q13" s="46"/>
      <c r="R13" s="47"/>
      <c r="S13" s="30"/>
      <c r="T13" s="30"/>
      <c r="U13" s="30"/>
      <c r="V13" s="30"/>
      <c r="W13" s="30"/>
      <c r="X13" s="30"/>
      <c r="Y13" s="32"/>
    </row>
    <row r="14" spans="1:25">
      <c r="A14" s="12"/>
      <c r="B14" s="65" t="s">
        <v>34</v>
      </c>
      <c r="C14" s="66"/>
      <c r="D14" s="67"/>
      <c r="E14" s="2">
        <f>SUM(E7:E13)</f>
        <v>251</v>
      </c>
      <c r="F14" s="68" t="s">
        <v>35</v>
      </c>
      <c r="G14" s="66"/>
      <c r="H14" s="67"/>
      <c r="I14" s="3">
        <f>SUM(I7:I13)</f>
        <v>553.36027807180005</v>
      </c>
      <c r="J14" s="48"/>
      <c r="K14" s="49"/>
      <c r="L14" s="49"/>
      <c r="M14" s="49"/>
      <c r="N14" s="49"/>
      <c r="O14" s="49"/>
      <c r="P14" s="49"/>
      <c r="Q14" s="49"/>
      <c r="R14" s="50"/>
      <c r="S14" s="30"/>
      <c r="T14" s="31"/>
      <c r="U14" s="31"/>
      <c r="V14" s="31"/>
      <c r="W14" s="31"/>
      <c r="X14" s="30"/>
      <c r="Y14" s="32"/>
    </row>
    <row r="15" spans="1:25" ht="8.25" customHeight="1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25">
      <c r="A16" s="53" t="s">
        <v>40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9"/>
    </row>
    <row r="17" spans="1:21" ht="48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21" ht="48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1:21" ht="48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U19" t="s">
        <v>47</v>
      </c>
    </row>
    <row r="20" spans="1:21" ht="48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</row>
    <row r="21" spans="1:21" ht="48" customHeight="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</row>
    <row r="22" spans="1:21" ht="48" customHeigh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</row>
    <row r="23" spans="1:21" ht="48" customHeight="1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1:21" ht="48" customHeight="1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</row>
    <row r="25" spans="1:21" ht="48" customHeight="1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</row>
    <row r="26" spans="1:21" ht="48" customHeight="1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</row>
    <row r="27" spans="1:21" ht="48" customHeight="1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</row>
    <row r="28" spans="1:21" ht="48" customHeight="1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</row>
    <row r="29" spans="1:21" ht="48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</row>
    <row r="30" spans="1:21" ht="48" customHeight="1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</row>
    <row r="31" spans="1:21" ht="48" customHeight="1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</row>
    <row r="32" spans="1:21" ht="144.5" customHeight="1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ht="48" customHeight="1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</row>
    <row r="34" spans="1:18" ht="65.5" customHeight="1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</row>
    <row r="35" spans="1:18" ht="8.2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1:18" ht="16" thickBot="1">
      <c r="A36" s="44"/>
      <c r="B36" s="44"/>
      <c r="C36" s="44"/>
      <c r="D36" s="44"/>
      <c r="E36" s="44" t="s">
        <v>32</v>
      </c>
      <c r="F36" s="44"/>
      <c r="G36" s="44"/>
      <c r="H36" s="44"/>
      <c r="I36" s="44"/>
      <c r="J36" s="44"/>
      <c r="K36" s="44"/>
      <c r="L36" s="8"/>
      <c r="M36" s="44" t="s">
        <v>32</v>
      </c>
      <c r="N36" s="44"/>
      <c r="O36" s="44"/>
      <c r="P36" s="44"/>
      <c r="Q36" s="44"/>
      <c r="R36" s="44"/>
    </row>
    <row r="37" spans="1:18" ht="32" customHeight="1">
      <c r="A37" s="63" t="s">
        <v>23</v>
      </c>
      <c r="B37" s="64"/>
      <c r="C37" s="54"/>
      <c r="D37" s="55"/>
      <c r="E37" s="62"/>
      <c r="F37" s="62"/>
      <c r="G37" s="62"/>
      <c r="H37" s="55"/>
      <c r="I37" s="63" t="s">
        <v>24</v>
      </c>
      <c r="J37" s="64"/>
      <c r="K37" s="54"/>
      <c r="L37" s="55"/>
      <c r="M37" s="54"/>
      <c r="N37" s="62"/>
      <c r="O37" s="62"/>
      <c r="P37" s="62"/>
      <c r="Q37" s="62"/>
      <c r="R37" s="55"/>
    </row>
    <row r="38" spans="1:18" ht="32" customHeight="1">
      <c r="A38" s="60" t="s">
        <v>26</v>
      </c>
      <c r="B38" s="61"/>
      <c r="C38" s="39"/>
      <c r="D38" s="41"/>
      <c r="E38" s="40"/>
      <c r="F38" s="40"/>
      <c r="G38" s="40"/>
      <c r="H38" s="41"/>
      <c r="I38" s="60" t="s">
        <v>48</v>
      </c>
      <c r="J38" s="61"/>
      <c r="K38" s="39"/>
      <c r="L38" s="41"/>
      <c r="M38" s="39"/>
      <c r="N38" s="40"/>
      <c r="O38" s="40"/>
      <c r="P38" s="40"/>
      <c r="Q38" s="40"/>
      <c r="R38" s="41"/>
    </row>
    <row r="39" spans="1:18" ht="32" customHeight="1">
      <c r="A39" s="60" t="s">
        <v>25</v>
      </c>
      <c r="B39" s="61"/>
      <c r="C39" s="39"/>
      <c r="D39" s="41"/>
      <c r="E39" s="40"/>
      <c r="F39" s="40"/>
      <c r="G39" s="40"/>
      <c r="H39" s="41"/>
      <c r="I39" s="60"/>
      <c r="J39" s="61"/>
      <c r="K39" s="39"/>
      <c r="L39" s="41"/>
      <c r="M39" s="39"/>
      <c r="N39" s="40"/>
      <c r="O39" s="40"/>
      <c r="P39" s="40"/>
      <c r="Q39" s="40"/>
      <c r="R39" s="41"/>
    </row>
  </sheetData>
  <mergeCells count="48">
    <mergeCell ref="A5:I5"/>
    <mergeCell ref="J5:R5"/>
    <mergeCell ref="D2:F2"/>
    <mergeCell ref="A1:R1"/>
    <mergeCell ref="O2:P2"/>
    <mergeCell ref="Q2:R2"/>
    <mergeCell ref="K2:L2"/>
    <mergeCell ref="C3:D3"/>
    <mergeCell ref="E3:I3"/>
    <mergeCell ref="J3:K3"/>
    <mergeCell ref="L3:R3"/>
    <mergeCell ref="M2:N2"/>
    <mergeCell ref="B14:D14"/>
    <mergeCell ref="F14:H14"/>
    <mergeCell ref="A17:R34"/>
    <mergeCell ref="L11:M11"/>
    <mergeCell ref="B6:D6"/>
    <mergeCell ref="F6:H6"/>
    <mergeCell ref="P11:Q11"/>
    <mergeCell ref="M37:R37"/>
    <mergeCell ref="A36:D36"/>
    <mergeCell ref="E36:H36"/>
    <mergeCell ref="I36:K36"/>
    <mergeCell ref="A37:B37"/>
    <mergeCell ref="C37:D37"/>
    <mergeCell ref="E37:H37"/>
    <mergeCell ref="I37:J37"/>
    <mergeCell ref="A38:B38"/>
    <mergeCell ref="C38:D38"/>
    <mergeCell ref="E38:H38"/>
    <mergeCell ref="I38:J38"/>
    <mergeCell ref="K38:L38"/>
    <mergeCell ref="M38:R38"/>
    <mergeCell ref="M39:R39"/>
    <mergeCell ref="A4:R4"/>
    <mergeCell ref="A35:R35"/>
    <mergeCell ref="M36:R36"/>
    <mergeCell ref="J12:R14"/>
    <mergeCell ref="P6:R6"/>
    <mergeCell ref="K37:L37"/>
    <mergeCell ref="J6:M6"/>
    <mergeCell ref="A15:R15"/>
    <mergeCell ref="A16:R16"/>
    <mergeCell ref="A39:B39"/>
    <mergeCell ref="C39:D39"/>
    <mergeCell ref="E39:H39"/>
    <mergeCell ref="I39:J39"/>
    <mergeCell ref="K39:L39"/>
  </mergeCells>
  <phoneticPr fontId="7" type="noConversion"/>
  <conditionalFormatting sqref="B3">
    <cfRule type="cellIs" dxfId="3" priority="9" operator="equal">
      <formula>"In Club"</formula>
    </cfRule>
  </conditionalFormatting>
  <conditionalFormatting sqref="F7:F13">
    <cfRule type="cellIs" dxfId="2" priority="1" operator="greaterThan">
      <formula>92.25</formula>
    </cfRule>
  </conditionalFormatting>
  <conditionalFormatting sqref="G7:G13">
    <cfRule type="cellIs" dxfId="1" priority="2" operator="greaterThan">
      <formula>22.3</formula>
    </cfRule>
  </conditionalFormatting>
  <conditionalFormatting sqref="M2">
    <cfRule type="cellIs" dxfId="0" priority="10" operator="equal">
      <formula>"Yes"</formula>
    </cfRule>
  </conditionalFormatting>
  <dataValidations count="3">
    <dataValidation type="list" allowBlank="1" showInputMessage="1" showErrorMessage="1" sqref="J2" xr:uid="{A81F3AA2-2044-490C-A57B-CD9E03E0E0B8}">
      <formula1>$U$8:$U$9</formula1>
    </dataValidation>
    <dataValidation type="list" allowBlank="1" showInputMessage="1" showErrorMessage="1" sqref="M2" xr:uid="{B3DFD542-881F-45B9-A4DE-D2A94FE91F11}">
      <formula1>$U$6:$V$6</formula1>
    </dataValidation>
    <dataValidation type="list" allowBlank="1" showInputMessage="1" showErrorMessage="1" sqref="B3" xr:uid="{7896D668-C431-46B5-89D3-2844B8118D77}">
      <formula1>$U$5:$V$5</formula1>
    </dataValidation>
  </dataValidations>
  <printOptions horizontalCentered="1"/>
  <pageMargins left="0.45" right="0.45" top="0.5" bottom="0.5" header="0.3" footer="0.3"/>
  <pageSetup scale="55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36</xdr:row>
                    <xdr:rowOff>101600</xdr:rowOff>
                  </from>
                  <to>
                    <xdr:col>3</xdr:col>
                    <xdr:colOff>482600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101600</xdr:rowOff>
                  </from>
                  <to>
                    <xdr:col>3</xdr:col>
                    <xdr:colOff>482600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101600</xdr:rowOff>
                  </from>
                  <to>
                    <xdr:col>3</xdr:col>
                    <xdr:colOff>482600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36</xdr:row>
                    <xdr:rowOff>101600</xdr:rowOff>
                  </from>
                  <to>
                    <xdr:col>12</xdr:col>
                    <xdr:colOff>139700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215900</xdr:colOff>
                    <xdr:row>37</xdr:row>
                    <xdr:rowOff>101600</xdr:rowOff>
                  </from>
                  <to>
                    <xdr:col>12</xdr:col>
                    <xdr:colOff>139700</xdr:colOff>
                    <xdr:row>37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Container Loading Worksheet</vt:lpstr>
      <vt:lpstr>'Container Loading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Gronau</dc:creator>
  <cp:lastModifiedBy>Eva Wilderman</cp:lastModifiedBy>
  <cp:lastPrinted>2022-07-06T08:30:46Z</cp:lastPrinted>
  <dcterms:created xsi:type="dcterms:W3CDTF">2021-01-11T15:50:43Z</dcterms:created>
  <dcterms:modified xsi:type="dcterms:W3CDTF">2025-01-22T19:44:08Z</dcterms:modified>
</cp:coreProperties>
</file>