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Leisure Time Holdings\Project file\Louver Pergola\2305120B 20x10 louver pergola\Packaging design\"/>
    </mc:Choice>
  </mc:AlternateContent>
  <xr:revisionPtr revIDLastSave="0" documentId="13_ncr:1_{E920428B-79B2-4EF9-9834-5345ACA50523}" xr6:coauthVersionLast="47" xr6:coauthVersionMax="47" xr10:uidLastSave="{00000000-0000-0000-0000-000000000000}"/>
  <bookViews>
    <workbookView xWindow="-108" yWindow="-108" windowWidth="23256" windowHeight="12576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Q7" i="4" l="1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N11" i="4" s="1"/>
  <c r="I9" i="4"/>
  <c r="I8" i="4"/>
  <c r="I7" i="4"/>
  <c r="R11" i="4" l="1"/>
  <c r="I14" i="4"/>
  <c r="P7" i="4" l="1"/>
  <c r="K7" i="4"/>
</calcChain>
</file>

<file path=xl/sharedStrings.xml><?xml version="1.0" encoding="utf-8"?>
<sst xmlns="http://schemas.openxmlformats.org/spreadsheetml/2006/main" count="63" uniqueCount="60">
  <si>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</si>
  <si>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</si>
  <si>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</si>
  <si>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</si>
  <si>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</si>
  <si>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</si>
  <si>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</si>
  <si>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</si>
  <si>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</si>
  <si>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</si>
  <si>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</si>
  <si>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</si>
  <si>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</si>
  <si>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</si>
  <si>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</si>
  <si>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</si>
  <si>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</si>
  <si>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</si>
  <si>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</si>
  <si>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</si>
  <si>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</si>
  <si>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</si>
  <si>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</si>
  <si>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</si>
  <si>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</si>
  <si>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</si>
  <si>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</si>
  <si>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</si>
  <si>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</si>
  <si>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</si>
  <si>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</si>
  <si>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</si>
  <si>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</si>
  <si>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</si>
  <si>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</si>
  <si>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</si>
  <si>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</si>
  <si>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</si>
  <si>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</si>
  <si>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</si>
  <si>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</si>
  <si>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</si>
  <si>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</si>
  <si>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</si>
  <si>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</si>
  <si>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</si>
  <si>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</si>
  <si>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</si>
  <si>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</si>
  <si>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</si>
  <si>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</si>
  <si>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</si>
  <si>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</si>
  <si>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</si>
  <si>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</si>
  <si>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</si>
  <si>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</si>
  <si>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</si>
  <si>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20x10 SARASOTA LOUVERED PERGOLA</t>
    <phoneticPr fontId="7" type="noConversion"/>
  </si>
  <si>
    <t>2305120B &amp; 2305120B-I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</si>
</sst>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136072</xdr:colOff>
      <xdr:row>16</xdr:row>
      <xdr:rowOff>11702</xdr:rowOff>
    </xdr:from>
    <xdr:to>
      <xdr:col>14</xdr:col>
      <xdr:colOff>322761</xdr:colOff>
      <xdr:row>24</xdr:row>
      <xdr:rowOff>238397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2036" y="3345452"/>
          <a:ext cx="8327571" cy="5123361"/>
        </a:xfrm>
        <a:prstGeom prst="rect">
          <a:avLst/>
        </a:prstGeom>
      </xdr:spPr>
    </xdr:pic>
    <xdr:clientData/>
  </xdr:twoCellAnchor>
  <xdr:twoCellAnchor editAs="oneCell">
    <xdr:from>
      <xdr:col>0</xdr:col>
      <xdr:colOff>134165</xdr:colOff>
      <xdr:row>24</xdr:row>
      <xdr:rowOff>93346</xdr:rowOff>
    </xdr:from>
    <xdr:to>
      <xdr:col>17</xdr:col>
      <xdr:colOff>180163</xdr:colOff>
      <xdr:row>33</xdr:row>
      <xdr:rowOff>85454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165" y="8325667"/>
          <a:ext cx="11409867" cy="67257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480060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480060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480060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144780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137160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651630</xdr:colOff>
      <xdr:row>31</xdr:row>
      <xdr:rowOff>796938</xdr:rowOff>
    </xdr:from>
    <xdr:ext cx="2095499" cy="468077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77559" y="13315509"/>
          <a:ext cx="2095499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(68KG)</a:t>
          </a:r>
        </a:p>
        <a:p>
          <a:pPr algn="ctr"/>
          <a:r>
            <a:rPr lang="en-US" altLang="zh-CN" sz="1200"/>
            <a:t>Metal Component, 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AI</a:t>
          </a:r>
          <a:endParaRPr lang="zh-CN" altLang="en-US" sz="1200"/>
        </a:p>
      </xdr:txBody>
    </xdr:sp>
    <xdr:clientData/>
  </xdr:oneCellAnchor>
  <xdr:twoCellAnchor>
    <xdr:from>
      <xdr:col>0</xdr:col>
      <xdr:colOff>151409</xdr:colOff>
      <xdr:row>16</xdr:row>
      <xdr:rowOff>182448</xdr:rowOff>
    </xdr:from>
    <xdr:to>
      <xdr:col>7</xdr:col>
      <xdr:colOff>299357</xdr:colOff>
      <xdr:row>17</xdr:row>
      <xdr:rowOff>536863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9" y="3516198"/>
          <a:ext cx="5019305" cy="9667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2305120B &amp; 2305120B-I 20x10 SARASOTA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(48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6</a:t>
          </a:r>
          <a:r>
            <a:rPr lang="en-US" altLang="zh-CN" sz="1400" baseline="0">
              <a:ln>
                <a:noFill/>
              </a:ln>
            </a:rPr>
            <a:t> boxes, 1 pallet =3 sets, 1 container = 16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4</xdr:col>
      <xdr:colOff>179000</xdr:colOff>
      <xdr:row>31</xdr:row>
      <xdr:rowOff>1717419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085486" y="14181562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(48KG)</a:t>
          </a:r>
        </a:p>
        <a:p>
          <a:pPr algn="ctr"/>
          <a:r>
            <a:rPr lang="en-US" altLang="zh-CN" sz="1200"/>
            <a:t>Metal Component, 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Electric,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Hardware</a:t>
          </a:r>
          <a:endParaRPr lang="zh-CN" altLang="en-US" sz="1200"/>
        </a:p>
      </xdr:txBody>
    </xdr:sp>
    <xdr:clientData/>
  </xdr:oneCellAnchor>
  <xdr:oneCellAnchor>
    <xdr:from>
      <xdr:col>5</xdr:col>
      <xdr:colOff>616706</xdr:colOff>
      <xdr:row>33</xdr:row>
      <xdr:rowOff>160706</xdr:rowOff>
    </xdr:from>
    <xdr:ext cx="2945111" cy="53065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176335" y="15074135"/>
          <a:ext cx="294511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A = 3 Sets = 18 boxes</a:t>
          </a:r>
        </a:p>
      </xdr:txBody>
    </xdr:sp>
    <xdr:clientData/>
  </xdr:oneCellAnchor>
  <xdr:oneCellAnchor>
    <xdr:from>
      <xdr:col>3</xdr:col>
      <xdr:colOff>24070</xdr:colOff>
      <xdr:row>31</xdr:row>
      <xdr:rowOff>1299742</xdr:rowOff>
    </xdr:from>
    <xdr:ext cx="2095499" cy="452432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55641" y="13818313"/>
          <a:ext cx="2095499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(64KG)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endParaRPr lang="zh-CN" altLang="en-US" sz="1200"/>
        </a:p>
      </xdr:txBody>
    </xdr:sp>
    <xdr:clientData/>
  </xdr:oneCellAnchor>
  <xdr:oneCellAnchor>
    <xdr:from>
      <xdr:col>10</xdr:col>
      <xdr:colOff>15716</xdr:colOff>
      <xdr:row>28</xdr:row>
      <xdr:rowOff>171648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52687" y="108069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(69.5KG)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12</xdr:col>
      <xdr:colOff>266088</xdr:colOff>
      <xdr:row>29</xdr:row>
      <xdr:rowOff>19248</xdr:rowOff>
    </xdr:from>
    <xdr:ext cx="2945111" cy="468077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37202" y="112641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5 </a:t>
          </a:r>
          <a:r>
            <a:rPr lang="en-US" altLang="zh-CN" sz="1200" baseline="0"/>
            <a:t> (69.5KG)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>
    <xdr:from>
      <xdr:col>3</xdr:col>
      <xdr:colOff>95643</xdr:colOff>
      <xdr:row>31</xdr:row>
      <xdr:rowOff>394608</xdr:rowOff>
    </xdr:from>
    <xdr:to>
      <xdr:col>4</xdr:col>
      <xdr:colOff>272142</xdr:colOff>
      <xdr:row>31</xdr:row>
      <xdr:rowOff>796938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10" idx="0"/>
        </xdr:cNvCxnSpPr>
      </xdr:nvCxnSpPr>
      <xdr:spPr>
        <a:xfrm flipV="1">
          <a:off x="2327214" y="12913179"/>
          <a:ext cx="856857" cy="4023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395000</xdr:colOff>
      <xdr:row>31</xdr:row>
      <xdr:rowOff>740229</xdr:rowOff>
    </xdr:from>
    <xdr:to>
      <xdr:col>6</xdr:col>
      <xdr:colOff>177982</xdr:colOff>
      <xdr:row>31</xdr:row>
      <xdr:rowOff>1299742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9" idx="0"/>
        </xdr:cNvCxnSpPr>
      </xdr:nvCxnSpPr>
      <xdr:spPr>
        <a:xfrm flipV="1">
          <a:off x="3306929" y="13258800"/>
          <a:ext cx="1089267" cy="5595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345271</xdr:colOff>
      <xdr:row>31</xdr:row>
      <xdr:rowOff>1055914</xdr:rowOff>
    </xdr:from>
    <xdr:to>
      <xdr:col>7</xdr:col>
      <xdr:colOff>664029</xdr:colOff>
      <xdr:row>31</xdr:row>
      <xdr:rowOff>1717419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7" idx="0"/>
        </xdr:cNvCxnSpPr>
      </xdr:nvCxnSpPr>
      <xdr:spPr>
        <a:xfrm flipV="1">
          <a:off x="4558042" y="13520057"/>
          <a:ext cx="971901" cy="6615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141515</xdr:colOff>
      <xdr:row>29</xdr:row>
      <xdr:rowOff>30125</xdr:rowOff>
    </xdr:from>
    <xdr:to>
      <xdr:col>12</xdr:col>
      <xdr:colOff>454129</xdr:colOff>
      <xdr:row>30</xdr:row>
      <xdr:rowOff>272143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stCxn id="12" idx="2"/>
        </xdr:cNvCxnSpPr>
      </xdr:nvCxnSpPr>
      <xdr:spPr>
        <a:xfrm flipH="1">
          <a:off x="8512629" y="11275068"/>
          <a:ext cx="312614" cy="8516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446314</xdr:colOff>
      <xdr:row>29</xdr:row>
      <xdr:rowOff>487325</xdr:rowOff>
    </xdr:from>
    <xdr:to>
      <xdr:col>14</xdr:col>
      <xdr:colOff>519444</xdr:colOff>
      <xdr:row>31</xdr:row>
      <xdr:rowOff>32657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stCxn id="4" idx="2"/>
        </xdr:cNvCxnSpPr>
      </xdr:nvCxnSpPr>
      <xdr:spPr>
        <a:xfrm flipH="1">
          <a:off x="9405257" y="11732268"/>
          <a:ext cx="704501" cy="7645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412143</xdr:colOff>
      <xdr:row>30</xdr:row>
      <xdr:rowOff>406141</xdr:rowOff>
    </xdr:from>
    <xdr:ext cx="2095499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12143" y="12260684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A</a:t>
          </a:r>
        </a:p>
      </xdr:txBody>
    </xdr:sp>
    <xdr:clientData/>
  </xdr:oneCellAnchor>
  <xdr:oneCellAnchor>
    <xdr:from>
      <xdr:col>12</xdr:col>
      <xdr:colOff>135459</xdr:colOff>
      <xdr:row>32</xdr:row>
      <xdr:rowOff>30134</xdr:rowOff>
    </xdr:from>
    <xdr:ext cx="2945111" cy="468077"/>
    <xdr:sp macro="" textlink="">
      <xdr:nvSpPr>
        <xdr:cNvPr id="23" name="文本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506573" y="14333963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6 </a:t>
          </a:r>
          <a:r>
            <a:rPr lang="en-US" altLang="zh-CN" sz="1200" baseline="0"/>
            <a:t> (58.3KG)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>
    <xdr:from>
      <xdr:col>13</xdr:col>
      <xdr:colOff>359228</xdr:colOff>
      <xdr:row>31</xdr:row>
      <xdr:rowOff>1447800</xdr:rowOff>
    </xdr:from>
    <xdr:to>
      <xdr:col>14</xdr:col>
      <xdr:colOff>435429</xdr:colOff>
      <xdr:row>32</xdr:row>
      <xdr:rowOff>21771</xdr:rowOff>
    </xdr:to>
    <xdr:cxnSp macro="">
      <xdr:nvCxnSpPr>
        <xdr:cNvPr id="26" name="直接箭头连接符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 flipV="1">
          <a:off x="9318171" y="13911943"/>
          <a:ext cx="707572" cy="4136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J12" sqref="J12:R14"/>
    </sheetView>
  </sheetViews>
  <sheetFormatPr defaultRowHeight="13.8" x14ac:dyDescent="0.25"/>
  <cols>
    <col min="1" max="1" width="9.109375" customWidth="1"/>
    <col min="2" max="2" width="12.1093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" customWidth="1"/>
    <col min="10" max="10" width="14.5546875" customWidth="1"/>
    <col min="11" max="11" width="6.5546875" customWidth="1"/>
    <col min="12" max="13" width="8.5546875" customWidth="1"/>
    <col min="14" max="14" width="9.21875" customWidth="1"/>
    <col min="15" max="15" width="9" customWidth="1"/>
    <col min="16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5" ht="29.4" customHeight="1" x14ac:dyDescent="0.25">
      <c r="A2" s="16" t="s">
        <v>20</v>
      </c>
      <c r="B2" s="28">
        <v>45728</v>
      </c>
      <c r="C2" s="16" t="s">
        <v>0</v>
      </c>
      <c r="D2" s="44" t="s">
        <v>58</v>
      </c>
      <c r="E2" s="45"/>
      <c r="F2" s="46"/>
      <c r="G2" s="16" t="s">
        <v>1</v>
      </c>
      <c r="H2" s="29" t="s">
        <v>59</v>
      </c>
      <c r="I2" s="16" t="s">
        <v>29</v>
      </c>
      <c r="J2" s="17" t="s">
        <v>31</v>
      </c>
      <c r="K2" s="48" t="s">
        <v>21</v>
      </c>
      <c r="L2" s="49"/>
      <c r="M2" s="56" t="s">
        <v>2</v>
      </c>
      <c r="N2" s="57"/>
      <c r="O2" s="48" t="s">
        <v>22</v>
      </c>
      <c r="P2" s="49"/>
      <c r="Q2" s="50" t="s">
        <v>55</v>
      </c>
      <c r="R2" s="51"/>
    </row>
    <row r="3" spans="1:25" ht="29.4" customHeight="1" x14ac:dyDescent="0.25">
      <c r="A3" s="19" t="s">
        <v>51</v>
      </c>
      <c r="B3" s="18"/>
      <c r="C3" s="48" t="s">
        <v>57</v>
      </c>
      <c r="D3" s="49"/>
      <c r="E3" s="52" t="s">
        <v>52</v>
      </c>
      <c r="F3" s="45"/>
      <c r="G3" s="45"/>
      <c r="H3" s="45"/>
      <c r="I3" s="46"/>
      <c r="J3" s="48" t="s">
        <v>50</v>
      </c>
      <c r="K3" s="49"/>
      <c r="L3" s="53"/>
      <c r="M3" s="54"/>
      <c r="N3" s="54"/>
      <c r="O3" s="54"/>
      <c r="P3" s="54"/>
      <c r="Q3" s="54"/>
      <c r="R3" s="55"/>
    </row>
    <row r="4" spans="1:25" ht="8.2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5" x14ac:dyDescent="0.25">
      <c r="A5" s="39" t="s">
        <v>13</v>
      </c>
      <c r="B5" s="39"/>
      <c r="C5" s="39"/>
      <c r="D5" s="39"/>
      <c r="E5" s="39"/>
      <c r="F5" s="39"/>
      <c r="G5" s="39"/>
      <c r="H5" s="39"/>
      <c r="I5" s="40"/>
      <c r="J5" s="41" t="s">
        <v>33</v>
      </c>
      <c r="K5" s="42"/>
      <c r="L5" s="42"/>
      <c r="M5" s="42"/>
      <c r="N5" s="42"/>
      <c r="O5" s="42"/>
      <c r="P5" s="42"/>
      <c r="Q5" s="42"/>
      <c r="R5" s="43"/>
      <c r="U5" t="s">
        <v>54</v>
      </c>
      <c r="V5" t="s">
        <v>49</v>
      </c>
    </row>
    <row r="6" spans="1:25" ht="30.6" customHeight="1" x14ac:dyDescent="0.25">
      <c r="A6" s="1"/>
      <c r="B6" s="39" t="s">
        <v>14</v>
      </c>
      <c r="C6" s="39"/>
      <c r="D6" s="40"/>
      <c r="E6" s="7" t="s">
        <v>17</v>
      </c>
      <c r="F6" s="63" t="s">
        <v>16</v>
      </c>
      <c r="G6" s="39"/>
      <c r="H6" s="40"/>
      <c r="I6" s="10" t="s">
        <v>18</v>
      </c>
      <c r="J6" s="63" t="s">
        <v>39</v>
      </c>
      <c r="K6" s="39"/>
      <c r="L6" s="39"/>
      <c r="M6" s="40"/>
      <c r="N6" s="20" t="s">
        <v>53</v>
      </c>
      <c r="O6" s="26" t="s">
        <v>43</v>
      </c>
      <c r="P6" s="63" t="s">
        <v>44</v>
      </c>
      <c r="Q6" s="39"/>
      <c r="R6" s="82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2974.9749999999999</v>
      </c>
      <c r="C7" s="33">
        <f t="shared" ref="C7:D7" si="0">G7*25.4</f>
        <v>400.04999999999995</v>
      </c>
      <c r="D7" s="33">
        <f t="shared" si="0"/>
        <v>154.93999999999997</v>
      </c>
      <c r="E7" s="23">
        <v>77</v>
      </c>
      <c r="F7" s="35">
        <v>117.125</v>
      </c>
      <c r="G7" s="36">
        <v>15.75</v>
      </c>
      <c r="H7" s="37">
        <v>6.1</v>
      </c>
      <c r="I7" s="38">
        <f t="shared" ref="I7:I13" si="1">$E7*2.2046226218</f>
        <v>169.7559418786</v>
      </c>
      <c r="J7" s="14" t="s">
        <v>36</v>
      </c>
      <c r="K7" s="33">
        <f>B7+10</f>
        <v>2984.9749999999999</v>
      </c>
      <c r="L7" s="33">
        <v>1130</v>
      </c>
      <c r="M7" s="34">
        <v>120</v>
      </c>
      <c r="N7" s="25">
        <v>3</v>
      </c>
      <c r="O7" s="23">
        <v>16</v>
      </c>
      <c r="P7" s="5">
        <f>F7+0.39</f>
        <v>117.515</v>
      </c>
      <c r="Q7" s="6">
        <f>G7+G8+0.39</f>
        <v>31.89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2974.9749999999999</v>
      </c>
      <c r="C8" s="33">
        <f t="shared" ref="C8:C13" si="3">G8*25.4</f>
        <v>400.04999999999995</v>
      </c>
      <c r="D8" s="33">
        <f t="shared" ref="D8:D13" si="4">H8*25.4</f>
        <v>154.93999999999997</v>
      </c>
      <c r="E8" s="23">
        <v>67.7</v>
      </c>
      <c r="F8" s="35">
        <v>117.125</v>
      </c>
      <c r="G8" s="36">
        <v>15.75</v>
      </c>
      <c r="H8" s="37">
        <v>6.1</v>
      </c>
      <c r="I8" s="38">
        <f t="shared" si="1"/>
        <v>149.25295149586</v>
      </c>
      <c r="J8" s="14" t="s">
        <v>37</v>
      </c>
      <c r="K8" s="21"/>
      <c r="L8" s="21"/>
      <c r="M8" s="22"/>
      <c r="N8" s="25"/>
      <c r="O8" s="23"/>
      <c r="P8" s="5">
        <f>$K8/25.4</f>
        <v>0</v>
      </c>
      <c r="Q8" s="6">
        <f>$L8/25.4</f>
        <v>0</v>
      </c>
      <c r="R8" s="6">
        <f>$M8/25.4</f>
        <v>0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2974.9749999999999</v>
      </c>
      <c r="C9" s="33">
        <f t="shared" si="3"/>
        <v>350.01199999999994</v>
      </c>
      <c r="D9" s="33">
        <f t="shared" si="4"/>
        <v>154.93999999999997</v>
      </c>
      <c r="E9" s="23">
        <v>44.5</v>
      </c>
      <c r="F9" s="35">
        <v>117.125</v>
      </c>
      <c r="G9" s="36">
        <v>13.78</v>
      </c>
      <c r="H9" s="37">
        <v>6.1</v>
      </c>
      <c r="I9" s="38">
        <f t="shared" si="1"/>
        <v>98.105706670100005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2974.9749999999999</v>
      </c>
      <c r="C10" s="33">
        <f t="shared" si="3"/>
        <v>389.89</v>
      </c>
      <c r="D10" s="33">
        <f t="shared" si="4"/>
        <v>214.88400000000001</v>
      </c>
      <c r="E10" s="23">
        <v>69.5</v>
      </c>
      <c r="F10" s="35">
        <v>117.125</v>
      </c>
      <c r="G10" s="36">
        <v>15.35</v>
      </c>
      <c r="H10" s="37">
        <v>8.4600000000000009</v>
      </c>
      <c r="I10" s="38">
        <f t="shared" si="1"/>
        <v>153.22127221510002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2974.9749999999999</v>
      </c>
      <c r="C11" s="33">
        <f t="shared" si="3"/>
        <v>389.89</v>
      </c>
      <c r="D11" s="33">
        <f t="shared" si="4"/>
        <v>214.88400000000001</v>
      </c>
      <c r="E11" s="23">
        <v>69.5</v>
      </c>
      <c r="F11" s="35">
        <v>117.125</v>
      </c>
      <c r="G11" s="36">
        <v>15.35</v>
      </c>
      <c r="H11" s="37">
        <v>8.4600000000000009</v>
      </c>
      <c r="I11" s="38">
        <f t="shared" si="1"/>
        <v>153.22127221510002</v>
      </c>
      <c r="J11" s="15" t="s">
        <v>19</v>
      </c>
      <c r="K11" s="24">
        <f>N7*O7+N8*O8</f>
        <v>48</v>
      </c>
      <c r="L11" s="58" t="s">
        <v>45</v>
      </c>
      <c r="M11" s="60"/>
      <c r="N11" s="27">
        <f>E14*K11+59.3*O11</f>
        <v>19486.399999999998</v>
      </c>
      <c r="O11" s="4">
        <f>SUM(O7:O10)</f>
        <v>16</v>
      </c>
      <c r="P11" s="61" t="s">
        <v>46</v>
      </c>
      <c r="Q11" s="64"/>
      <c r="R11" s="13">
        <f>N11*2.20462</f>
        <v>42960.107167999988</v>
      </c>
    </row>
    <row r="12" spans="1:25" x14ac:dyDescent="0.25">
      <c r="A12" s="9" t="s">
        <v>11</v>
      </c>
      <c r="B12" s="33">
        <f t="shared" si="2"/>
        <v>2974.9749999999999</v>
      </c>
      <c r="C12" s="33">
        <f t="shared" si="3"/>
        <v>330.2</v>
      </c>
      <c r="D12" s="33">
        <f t="shared" si="4"/>
        <v>214.88400000000001</v>
      </c>
      <c r="E12" s="23">
        <v>58</v>
      </c>
      <c r="F12" s="35">
        <v>117.125</v>
      </c>
      <c r="G12" s="36">
        <v>13</v>
      </c>
      <c r="H12" s="37">
        <v>8.4600000000000009</v>
      </c>
      <c r="I12" s="38">
        <f t="shared" si="1"/>
        <v>127.86811206439999</v>
      </c>
      <c r="J12" s="76"/>
      <c r="K12" s="77"/>
      <c r="L12" s="77"/>
      <c r="M12" s="77"/>
      <c r="N12" s="77"/>
      <c r="O12" s="77"/>
      <c r="P12" s="77"/>
      <c r="Q12" s="77"/>
      <c r="R12" s="78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76"/>
      <c r="K13" s="77"/>
      <c r="L13" s="77"/>
      <c r="M13" s="77"/>
      <c r="N13" s="77"/>
      <c r="O13" s="77"/>
      <c r="P13" s="77"/>
      <c r="Q13" s="77"/>
      <c r="R13" s="78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58" t="s">
        <v>34</v>
      </c>
      <c r="C14" s="59"/>
      <c r="D14" s="60"/>
      <c r="E14" s="2">
        <f>SUM(E7:E13)</f>
        <v>386.2</v>
      </c>
      <c r="F14" s="61" t="s">
        <v>35</v>
      </c>
      <c r="G14" s="59"/>
      <c r="H14" s="60"/>
      <c r="I14" s="3">
        <f>SUM(I7:I13)</f>
        <v>851.42525653916005</v>
      </c>
      <c r="J14" s="79"/>
      <c r="K14" s="80"/>
      <c r="L14" s="80"/>
      <c r="M14" s="80"/>
      <c r="N14" s="80"/>
      <c r="O14" s="80"/>
      <c r="P14" s="80"/>
      <c r="Q14" s="80"/>
      <c r="R14" s="81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spans="1:25" x14ac:dyDescent="0.25">
      <c r="A16" s="82" t="s">
        <v>40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</row>
    <row r="17" spans="1:21" ht="48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21" ht="48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21" ht="48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U19" t="s">
        <v>47</v>
      </c>
    </row>
    <row r="20" spans="1:21" ht="48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21" ht="48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21" ht="48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21" ht="48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21" ht="48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21" ht="48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21" ht="48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21" ht="48" customHeight="1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21" ht="48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21" ht="48" customHeight="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21" ht="48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21" ht="48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21" ht="144.6" customHeight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48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65.400000000000006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8.25" customHeight="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14.4" thickBot="1" x14ac:dyDescent="0.3">
      <c r="A36" s="68"/>
      <c r="B36" s="68"/>
      <c r="C36" s="68"/>
      <c r="D36" s="68"/>
      <c r="E36" s="68" t="s">
        <v>32</v>
      </c>
      <c r="F36" s="68"/>
      <c r="G36" s="68"/>
      <c r="H36" s="68"/>
      <c r="I36" s="68"/>
      <c r="J36" s="68"/>
      <c r="K36" s="68"/>
      <c r="L36" s="8"/>
      <c r="M36" s="68" t="s">
        <v>32</v>
      </c>
      <c r="N36" s="68"/>
      <c r="O36" s="68"/>
      <c r="P36" s="68"/>
      <c r="Q36" s="68"/>
      <c r="R36" s="68"/>
    </row>
    <row r="37" spans="1:18" ht="31.95" customHeight="1" x14ac:dyDescent="0.25">
      <c r="A37" s="69" t="s">
        <v>23</v>
      </c>
      <c r="B37" s="70"/>
      <c r="C37" s="65"/>
      <c r="D37" s="67"/>
      <c r="E37" s="66"/>
      <c r="F37" s="66"/>
      <c r="G37" s="66"/>
      <c r="H37" s="67"/>
      <c r="I37" s="69" t="s">
        <v>24</v>
      </c>
      <c r="J37" s="70"/>
      <c r="K37" s="65"/>
      <c r="L37" s="67"/>
      <c r="M37" s="65"/>
      <c r="N37" s="66"/>
      <c r="O37" s="66"/>
      <c r="P37" s="66"/>
      <c r="Q37" s="66"/>
      <c r="R37" s="67"/>
    </row>
    <row r="38" spans="1:18" ht="31.95" customHeight="1" x14ac:dyDescent="0.25">
      <c r="A38" s="48" t="s">
        <v>26</v>
      </c>
      <c r="B38" s="49"/>
      <c r="C38" s="71"/>
      <c r="D38" s="72"/>
      <c r="E38" s="73"/>
      <c r="F38" s="73"/>
      <c r="G38" s="73"/>
      <c r="H38" s="72"/>
      <c r="I38" s="48" t="s">
        <v>48</v>
      </c>
      <c r="J38" s="49"/>
      <c r="K38" s="71"/>
      <c r="L38" s="72"/>
      <c r="M38" s="71"/>
      <c r="N38" s="73"/>
      <c r="O38" s="73"/>
      <c r="P38" s="73"/>
      <c r="Q38" s="73"/>
      <c r="R38" s="72"/>
    </row>
    <row r="39" spans="1:18" ht="31.95" customHeight="1" x14ac:dyDescent="0.25">
      <c r="A39" s="48" t="s">
        <v>25</v>
      </c>
      <c r="B39" s="49"/>
      <c r="C39" s="71"/>
      <c r="D39" s="72"/>
      <c r="E39" s="73"/>
      <c r="F39" s="73"/>
      <c r="G39" s="73"/>
      <c r="H39" s="72"/>
      <c r="I39" s="48"/>
      <c r="J39" s="49"/>
      <c r="K39" s="71"/>
      <c r="L39" s="72"/>
      <c r="M39" s="71"/>
      <c r="N39" s="73"/>
      <c r="O39" s="73"/>
      <c r="P39" s="73"/>
      <c r="Q39" s="73"/>
      <c r="R39" s="72"/>
    </row>
  </sheetData>
  <mergeCells count="48"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  <mergeCell ref="A38:B38"/>
    <mergeCell ref="C38:D38"/>
    <mergeCell ref="E38:H38"/>
    <mergeCell ref="I38:J38"/>
    <mergeCell ref="K38:L38"/>
    <mergeCell ref="M37:R37"/>
    <mergeCell ref="A36:D36"/>
    <mergeCell ref="E36:H36"/>
    <mergeCell ref="I36:K36"/>
    <mergeCell ref="A37:B37"/>
    <mergeCell ref="C37:D37"/>
    <mergeCell ref="E37:H37"/>
    <mergeCell ref="I37:J37"/>
    <mergeCell ref="B14:D14"/>
    <mergeCell ref="F14:H14"/>
    <mergeCell ref="A17:R34"/>
    <mergeCell ref="L11:M11"/>
    <mergeCell ref="B6:D6"/>
    <mergeCell ref="F6:H6"/>
    <mergeCell ref="P11:Q11"/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Liu, Noah</cp:lastModifiedBy>
  <cp:lastPrinted>2022-07-06T08:30:46Z</cp:lastPrinted>
  <dcterms:created xsi:type="dcterms:W3CDTF">2021-01-11T15:50:43Z</dcterms:created>
  <dcterms:modified xsi:type="dcterms:W3CDTF">2025-03-12T08:05:00Z</dcterms:modified>
</cp:coreProperties>
</file>