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byd-my.sharepoint.com/personal/achen_bydchinateam_com/Documents/桌面/项目/ATTACH TO HOUSE LOUVERED PERGOLA/package/"/>
    </mc:Choice>
  </mc:AlternateContent>
  <xr:revisionPtr revIDLastSave="259" documentId="8_{FBC62D9D-2B6F-4A33-BCE4-1B85241A138E}" xr6:coauthVersionLast="47" xr6:coauthVersionMax="47" xr10:uidLastSave="{C57B3CD6-9CFC-4CC2-8D32-0BB0E5BF97DC}"/>
  <bookViews>
    <workbookView xWindow="-108" yWindow="-108" windowWidth="23256" windowHeight="13896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" l="1"/>
  <c r="Q8" i="4"/>
  <c r="K11" i="4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I13" i="4" l="1"/>
  <c r="I12" i="4"/>
  <c r="I11" i="4"/>
  <c r="I10" i="4"/>
  <c r="O11" i="4"/>
  <c r="R10" i="4"/>
  <c r="R9" i="4"/>
  <c r="R8" i="4"/>
  <c r="Q10" i="4"/>
  <c r="Q9" i="4"/>
  <c r="P10" i="4"/>
  <c r="P9" i="4"/>
  <c r="P8" i="4"/>
  <c r="E14" i="4"/>
  <c r="I9" i="4"/>
  <c r="I8" i="4"/>
  <c r="I7" i="4"/>
  <c r="N11" i="4" l="1"/>
  <c r="R11" i="4" s="1"/>
  <c r="I14" i="4"/>
  <c r="P7" i="4" l="1"/>
  <c r="K7" i="4"/>
</calcChain>
</file>

<file path=xl/sharedStrings.xml><?xml version="1.0" encoding="utf-8"?>
<sst xmlns="http://schemas.openxmlformats.org/spreadsheetml/2006/main" count="62" uniqueCount="59">
  <si>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</si>
  <si>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</si>
  <si>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</si>
  <si>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</si>
  <si>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</si>
  <si>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</si>
  <si>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</si>
  <si>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</si>
  <si>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</si>
  <si>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</si>
  <si>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</si>
  <si>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</si>
  <si>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</si>
  <si>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</si>
  <si>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</si>
  <si>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</si>
  <si>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</si>
  <si>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</si>
  <si>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</si>
  <si>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</si>
  <si>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</si>
  <si>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</si>
  <si>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</si>
  <si>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</si>
  <si>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</si>
  <si>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</si>
  <si>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</si>
  <si>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</si>
  <si>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</si>
  <si>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</si>
  <si>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</si>
  <si>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</si>
  <si>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</si>
  <si>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</si>
  <si>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</si>
  <si>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</si>
  <si>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</si>
  <si>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</si>
  <si>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</si>
  <si>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</si>
  <si>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</si>
  <si>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</si>
  <si>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</si>
  <si>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</si>
  <si>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</si>
  <si>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</si>
  <si>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</si>
  <si>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</si>
  <si>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</si>
  <si>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</si>
  <si>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</si>
  <si>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</si>
  <si>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</si>
  <si>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</si>
  <si>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</si>
  <si>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</si>
  <si>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</si>
  <si>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</si>
  <si>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20X10 EVANSTON STEEL WALL-MOUNTED LOUVERED PERGOLA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</si>
</sst>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32658</xdr:colOff>
      <xdr:row>16</xdr:row>
      <xdr:rowOff>293915</xdr:rowOff>
    </xdr:from>
    <xdr:to>
      <xdr:col>16</xdr:col>
      <xdr:colOff>489858</xdr:colOff>
      <xdr:row>22</xdr:row>
      <xdr:rowOff>111420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3D69A11-070C-AC6C-409D-B3274ADC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8144" y="3614058"/>
          <a:ext cx="5464628" cy="347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185057</xdr:colOff>
      <xdr:row>31</xdr:row>
      <xdr:rowOff>264515</xdr:rowOff>
    </xdr:from>
    <xdr:to>
      <xdr:col>12</xdr:col>
      <xdr:colOff>429512</xdr:colOff>
      <xdr:row>33</xdr:row>
      <xdr:rowOff>314918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E5A9AB-7C1D-0D24-FFC0-68DFB40D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7828" y="12728658"/>
          <a:ext cx="4783798" cy="2499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236467</xdr:rowOff>
    </xdr:from>
    <xdr:to>
      <xdr:col>5</xdr:col>
      <xdr:colOff>435428</xdr:colOff>
      <xdr:row>33</xdr:row>
      <xdr:rowOff>249631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3B4C274-50BE-AD7D-8A37-050E98B6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700610"/>
          <a:ext cx="3995057" cy="2462450"/>
        </a:xfrm>
        <a:prstGeom prst="rect">
          <a:avLst/>
        </a:prstGeom>
      </xdr:spPr>
    </xdr:pic>
    <xdr:clientData/>
  </xdr:twoCellAnchor>
  <xdr:twoCellAnchor editAs="oneCell">
    <xdr:from>
      <xdr:col>5</xdr:col>
      <xdr:colOff>239485</xdr:colOff>
      <xdr:row>26</xdr:row>
      <xdr:rowOff>185058</xdr:rowOff>
    </xdr:from>
    <xdr:to>
      <xdr:col>9</xdr:col>
      <xdr:colOff>1319235</xdr:colOff>
      <xdr:row>30</xdr:row>
      <xdr:rowOff>413658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C51D2E3-46AB-F726-FA03-8ECD8D16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99114" y="9601201"/>
          <a:ext cx="3855607" cy="26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130630</xdr:colOff>
      <xdr:row>26</xdr:row>
      <xdr:rowOff>188907</xdr:rowOff>
    </xdr:from>
    <xdr:to>
      <xdr:col>5</xdr:col>
      <xdr:colOff>17843</xdr:colOff>
      <xdr:row>30</xdr:row>
      <xdr:rowOff>119742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44158CEC-E4C6-2331-93DF-88D4DA208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630" y="9605050"/>
          <a:ext cx="3446842" cy="23692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20</xdr:row>
      <xdr:rowOff>233256</xdr:rowOff>
    </xdr:from>
    <xdr:to>
      <xdr:col>4</xdr:col>
      <xdr:colOff>544285</xdr:colOff>
      <xdr:row>24</xdr:row>
      <xdr:rowOff>544287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0AC3794-8489-7938-FFE2-5CE5F561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1" y="5991799"/>
          <a:ext cx="3298370" cy="27494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480060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480060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480060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144780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137160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270627</xdr:colOff>
      <xdr:row>29</xdr:row>
      <xdr:rowOff>199313</xdr:rowOff>
    </xdr:from>
    <xdr:ext cx="2095499" cy="624658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0627" y="11444256"/>
          <a:ext cx="2095499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(91 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Assembly Instruction, Metal Component, </a:t>
          </a:r>
          <a:endParaRPr lang="zh-CN" altLang="en-US" sz="1200"/>
        </a:p>
      </xdr:txBody>
    </xdr:sp>
    <xdr:clientData/>
  </xdr:oneCellAnchor>
  <xdr:twoCellAnchor>
    <xdr:from>
      <xdr:col>0</xdr:col>
      <xdr:colOff>151409</xdr:colOff>
      <xdr:row>16</xdr:row>
      <xdr:rowOff>184353</xdr:rowOff>
    </xdr:from>
    <xdr:to>
      <xdr:col>6</xdr:col>
      <xdr:colOff>609599</xdr:colOff>
      <xdr:row>18</xdr:row>
      <xdr:rowOff>261257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9" y="3504496"/>
          <a:ext cx="4670961" cy="129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2407114 20X10 EVANSTON STEEL WALL-MOUNTED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(52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5</a:t>
          </a:r>
          <a:r>
            <a:rPr lang="en-US" altLang="zh-CN" sz="1400" baseline="0">
              <a:ln>
                <a:noFill/>
              </a:ln>
            </a:rPr>
            <a:t> boxes, pallet A =3 sets,  pallet B=4 sets, 1 container = 15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0</xdr:col>
      <xdr:colOff>179000</xdr:colOff>
      <xdr:row>32</xdr:row>
      <xdr:rowOff>585304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9000" y="14889133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(71 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12</xdr:col>
      <xdr:colOff>671135</xdr:colOff>
      <xdr:row>23</xdr:row>
      <xdr:rowOff>215133</xdr:rowOff>
    </xdr:from>
    <xdr:ext cx="2945111" cy="1112923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423249" y="7802476"/>
          <a:ext cx="2945111" cy="11129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A = 3 Sets = 15</a:t>
          </a:r>
          <a:r>
            <a:rPr lang="en-US" altLang="zh-CN" sz="1400" baseline="0"/>
            <a:t> </a:t>
          </a:r>
          <a:r>
            <a:rPr lang="en-US" altLang="zh-CN" sz="1400"/>
            <a:t>boxes</a:t>
          </a:r>
        </a:p>
        <a:p>
          <a:pPr algn="ctr"/>
          <a:r>
            <a:rPr lang="en-US" altLang="zh-CN" sz="1400"/>
            <a:t>Pallet B = 4</a:t>
          </a:r>
          <a:r>
            <a:rPr lang="en-US" altLang="zh-CN" sz="1400" baseline="0"/>
            <a:t> Sets = 20 boxes</a:t>
          </a:r>
          <a:endParaRPr lang="en-US" altLang="zh-CN" sz="1400"/>
        </a:p>
      </xdr:txBody>
    </xdr:sp>
    <xdr:clientData/>
  </xdr:oneCellAnchor>
  <xdr:oneCellAnchor>
    <xdr:from>
      <xdr:col>5</xdr:col>
      <xdr:colOff>651630</xdr:colOff>
      <xdr:row>29</xdr:row>
      <xdr:rowOff>104217</xdr:rowOff>
    </xdr:from>
    <xdr:ext cx="2095499" cy="624658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11259" y="11349160"/>
          <a:ext cx="2095499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(64.5 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Hardware,Electrical box</a:t>
          </a:r>
          <a:endParaRPr lang="zh-CN" altLang="en-US" sz="1200"/>
        </a:p>
      </xdr:txBody>
    </xdr:sp>
    <xdr:clientData/>
  </xdr:oneCellAnchor>
  <xdr:oneCellAnchor>
    <xdr:from>
      <xdr:col>6</xdr:col>
      <xdr:colOff>385829</xdr:colOff>
      <xdr:row>33</xdr:row>
      <xdr:rowOff>8362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8600" y="149217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5 </a:t>
          </a:r>
          <a:r>
            <a:rPr lang="en-US" altLang="zh-CN" sz="1200" baseline="0"/>
            <a:t> (59.5 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 editAs="oneCell">
    <xdr:from>
      <xdr:col>5</xdr:col>
      <xdr:colOff>65314</xdr:colOff>
      <xdr:row>20</xdr:row>
      <xdr:rowOff>292201</xdr:rowOff>
    </xdr:from>
    <xdr:to>
      <xdr:col>9</xdr:col>
      <xdr:colOff>1073546</xdr:colOff>
      <xdr:row>24</xdr:row>
      <xdr:rowOff>489858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BD9E580-C199-DD34-604F-89CE6C8A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24943" y="6050744"/>
          <a:ext cx="3784089" cy="2636057"/>
        </a:xfrm>
        <a:prstGeom prst="rect">
          <a:avLst/>
        </a:prstGeom>
      </xdr:spPr>
    </xdr:pic>
    <xdr:clientData/>
  </xdr:twoCellAnchor>
  <xdr:oneCellAnchor>
    <xdr:from>
      <xdr:col>3</xdr:col>
      <xdr:colOff>325059</xdr:colOff>
      <xdr:row>20</xdr:row>
      <xdr:rowOff>101342</xdr:rowOff>
    </xdr:from>
    <xdr:ext cx="1046542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56630" y="5859885"/>
          <a:ext cx="104654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 B</a:t>
          </a:r>
        </a:p>
      </xdr:txBody>
    </xdr:sp>
    <xdr:clientData/>
  </xdr:oneCellAnchor>
  <xdr:twoCellAnchor>
    <xdr:from>
      <xdr:col>3</xdr:col>
      <xdr:colOff>228600</xdr:colOff>
      <xdr:row>20</xdr:row>
      <xdr:rowOff>315686</xdr:rowOff>
    </xdr:from>
    <xdr:to>
      <xdr:col>4</xdr:col>
      <xdr:colOff>108857</xdr:colOff>
      <xdr:row>20</xdr:row>
      <xdr:rowOff>457199</xdr:rowOff>
    </xdr:to>
    <xdr:cxnSp macro="">
      <xdr:nvCxnSpPr>
        <xdr:cNvPr id="16" name="直接箭头连接符 15">
          <a:extLst>
            <a:ext uri="{FF2B5EF4-FFF2-40B4-BE49-F238E27FC236}">
              <a16:creationId xmlns:a16="http://schemas.microsoft.com/office/drawing/2014/main" id="{79639B03-EC0B-10E6-D327-559B9161C5C9}"/>
            </a:ext>
          </a:extLst>
        </xdr:cNvPr>
        <xdr:cNvCxnSpPr/>
      </xdr:nvCxnSpPr>
      <xdr:spPr>
        <a:xfrm flipH="1">
          <a:off x="2460171" y="6074229"/>
          <a:ext cx="555172" cy="1415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150886</xdr:colOff>
      <xdr:row>20</xdr:row>
      <xdr:rowOff>308169</xdr:rowOff>
    </xdr:from>
    <xdr:ext cx="1057429" cy="290544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F744E268-C59E-4224-A349-7FE937C4AD08}"/>
            </a:ext>
          </a:extLst>
        </xdr:cNvPr>
        <xdr:cNvSpPr txBox="1"/>
      </xdr:nvSpPr>
      <xdr:spPr>
        <a:xfrm>
          <a:off x="4363657" y="6066712"/>
          <a:ext cx="1057429" cy="290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 A</a:t>
          </a:r>
        </a:p>
      </xdr:txBody>
    </xdr:sp>
    <xdr:clientData/>
  </xdr:oneCellAnchor>
  <xdr:twoCellAnchor>
    <xdr:from>
      <xdr:col>7</xdr:col>
      <xdr:colOff>206829</xdr:colOff>
      <xdr:row>20</xdr:row>
      <xdr:rowOff>522514</xdr:rowOff>
    </xdr:from>
    <xdr:to>
      <xdr:col>7</xdr:col>
      <xdr:colOff>500743</xdr:colOff>
      <xdr:row>21</xdr:row>
      <xdr:rowOff>163286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84CF471A-8399-8CB6-4D4F-6928CC020A19}"/>
            </a:ext>
          </a:extLst>
        </xdr:cNvPr>
        <xdr:cNvCxnSpPr/>
      </xdr:nvCxnSpPr>
      <xdr:spPr>
        <a:xfrm>
          <a:off x="5072743" y="6281057"/>
          <a:ext cx="293914" cy="2503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228601</xdr:colOff>
      <xdr:row>26</xdr:row>
      <xdr:rowOff>239487</xdr:rowOff>
    </xdr:from>
    <xdr:to>
      <xdr:col>17</xdr:col>
      <xdr:colOff>152400</xdr:colOff>
      <xdr:row>29</xdr:row>
      <xdr:rowOff>588994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F78B9CE-B378-977B-464C-FBDF1F7C3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46572" y="9655630"/>
          <a:ext cx="4125685" cy="2178307"/>
        </a:xfrm>
        <a:prstGeom prst="rect">
          <a:avLst/>
        </a:prstGeom>
      </xdr:spPr>
    </xdr:pic>
    <xdr:clientData/>
  </xdr:twoCellAnchor>
  <xdr:oneCellAnchor>
    <xdr:from>
      <xdr:col>9</xdr:col>
      <xdr:colOff>1126057</xdr:colOff>
      <xdr:row>29</xdr:row>
      <xdr:rowOff>247847</xdr:rowOff>
    </xdr:from>
    <xdr:ext cx="2945111" cy="468077"/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id="{73DB6880-4F20-4346-84BA-D1279DB932D7}"/>
            </a:ext>
          </a:extLst>
        </xdr:cNvPr>
        <xdr:cNvSpPr txBox="1"/>
      </xdr:nvSpPr>
      <xdr:spPr>
        <a:xfrm>
          <a:off x="7461543" y="11492790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(69.5 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Z20" sqref="Z20"/>
    </sheetView>
  </sheetViews>
  <sheetFormatPr defaultRowHeight="13.8" x14ac:dyDescent="0.25"/>
  <cols>
    <col min="1" max="1" width="9.109375" customWidth="1"/>
    <col min="2" max="2" width="12.1093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" customWidth="1"/>
    <col min="10" max="10" width="20.109375" customWidth="1"/>
    <col min="11" max="11" width="6.5546875" customWidth="1"/>
    <col min="12" max="12" width="8.5546875" customWidth="1"/>
    <col min="13" max="13" width="11.109375" customWidth="1"/>
    <col min="14" max="14" width="9.21875" customWidth="1"/>
    <col min="15" max="15" width="9" customWidth="1"/>
    <col min="16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" customHeight="1" x14ac:dyDescent="0.25">
      <c r="A2" s="16" t="s">
        <v>20</v>
      </c>
      <c r="B2" s="28">
        <v>45674</v>
      </c>
      <c r="C2" s="16" t="s">
        <v>0</v>
      </c>
      <c r="D2" s="72" t="s">
        <v>58</v>
      </c>
      <c r="E2" s="73"/>
      <c r="F2" s="74"/>
      <c r="G2" s="16" t="s">
        <v>1</v>
      </c>
      <c r="H2" s="29">
        <v>2407114</v>
      </c>
      <c r="I2" s="16" t="s">
        <v>29</v>
      </c>
      <c r="J2" s="17" t="s">
        <v>31</v>
      </c>
      <c r="K2" s="60" t="s">
        <v>21</v>
      </c>
      <c r="L2" s="61"/>
      <c r="M2" s="82" t="s">
        <v>2</v>
      </c>
      <c r="N2" s="83"/>
      <c r="O2" s="60" t="s">
        <v>22</v>
      </c>
      <c r="P2" s="61"/>
      <c r="Q2" s="76" t="s">
        <v>55</v>
      </c>
      <c r="R2" s="77"/>
    </row>
    <row r="3" spans="1:25" ht="29.4" customHeight="1" x14ac:dyDescent="0.25">
      <c r="A3" s="19" t="s">
        <v>51</v>
      </c>
      <c r="B3" s="18"/>
      <c r="C3" s="60" t="s">
        <v>57</v>
      </c>
      <c r="D3" s="61"/>
      <c r="E3" s="78" t="s">
        <v>52</v>
      </c>
      <c r="F3" s="73"/>
      <c r="G3" s="73"/>
      <c r="H3" s="73"/>
      <c r="I3" s="74"/>
      <c r="J3" s="60" t="s">
        <v>50</v>
      </c>
      <c r="K3" s="61"/>
      <c r="L3" s="79"/>
      <c r="M3" s="80"/>
      <c r="N3" s="80"/>
      <c r="O3" s="80"/>
      <c r="P3" s="80"/>
      <c r="Q3" s="80"/>
      <c r="R3" s="81"/>
    </row>
    <row r="4" spans="1:25" ht="8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5" x14ac:dyDescent="0.25">
      <c r="A5" s="52" t="s">
        <v>13</v>
      </c>
      <c r="B5" s="52"/>
      <c r="C5" s="52"/>
      <c r="D5" s="52"/>
      <c r="E5" s="52"/>
      <c r="F5" s="52"/>
      <c r="G5" s="52"/>
      <c r="H5" s="52"/>
      <c r="I5" s="56"/>
      <c r="J5" s="71" t="s">
        <v>33</v>
      </c>
      <c r="K5" s="58"/>
      <c r="L5" s="58"/>
      <c r="M5" s="58"/>
      <c r="N5" s="58"/>
      <c r="O5" s="58"/>
      <c r="P5" s="58"/>
      <c r="Q5" s="58"/>
      <c r="R5" s="59"/>
      <c r="U5" t="s">
        <v>54</v>
      </c>
      <c r="V5" t="s">
        <v>49</v>
      </c>
    </row>
    <row r="6" spans="1:25" ht="30.6" customHeight="1" x14ac:dyDescent="0.25">
      <c r="A6" s="1"/>
      <c r="B6" s="52" t="s">
        <v>14</v>
      </c>
      <c r="C6" s="52"/>
      <c r="D6" s="56"/>
      <c r="E6" s="7" t="s">
        <v>17</v>
      </c>
      <c r="F6" s="51" t="s">
        <v>16</v>
      </c>
      <c r="G6" s="52"/>
      <c r="H6" s="56"/>
      <c r="I6" s="10" t="s">
        <v>18</v>
      </c>
      <c r="J6" s="51" t="s">
        <v>39</v>
      </c>
      <c r="K6" s="52"/>
      <c r="L6" s="52"/>
      <c r="M6" s="56"/>
      <c r="N6" s="20" t="s">
        <v>53</v>
      </c>
      <c r="O6" s="26" t="s">
        <v>43</v>
      </c>
      <c r="P6" s="51" t="s">
        <v>44</v>
      </c>
      <c r="Q6" s="52"/>
      <c r="R6" s="53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2962.2749999999996</v>
      </c>
      <c r="C7" s="33">
        <f t="shared" ref="C7:D7" si="0">G7*25.4</f>
        <v>387.34999999999997</v>
      </c>
      <c r="D7" s="33">
        <f t="shared" si="0"/>
        <v>149.22499999999999</v>
      </c>
      <c r="E7" s="23">
        <v>91</v>
      </c>
      <c r="F7" s="35">
        <v>116.625</v>
      </c>
      <c r="G7" s="36">
        <v>15.25</v>
      </c>
      <c r="H7" s="37">
        <v>5.875</v>
      </c>
      <c r="I7" s="38">
        <f t="shared" ref="I7:I13" si="1">$E7*2.2046226218</f>
        <v>200.62065858380001</v>
      </c>
      <c r="J7" s="14" t="s">
        <v>36</v>
      </c>
      <c r="K7" s="33">
        <f>B7+10</f>
        <v>2972.2749999999996</v>
      </c>
      <c r="L7" s="33">
        <v>1085</v>
      </c>
      <c r="M7" s="34">
        <v>120</v>
      </c>
      <c r="N7" s="25">
        <v>3</v>
      </c>
      <c r="O7" s="23">
        <v>8</v>
      </c>
      <c r="P7" s="5">
        <f>F7+0.39</f>
        <v>117.015</v>
      </c>
      <c r="Q7" s="6">
        <f>L7/25.4</f>
        <v>42.716535433070867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2962.2749999999996</v>
      </c>
      <c r="C8" s="33">
        <f t="shared" ref="C8:C13" si="3">G8*25.4</f>
        <v>349.25</v>
      </c>
      <c r="D8" s="33">
        <f t="shared" ref="D8:D13" si="4">H8*25.4</f>
        <v>149.22499999999999</v>
      </c>
      <c r="E8" s="23">
        <v>64.5</v>
      </c>
      <c r="F8" s="35">
        <v>116.625</v>
      </c>
      <c r="G8" s="36">
        <v>13.75</v>
      </c>
      <c r="H8" s="37">
        <v>5.875</v>
      </c>
      <c r="I8" s="38">
        <f t="shared" si="1"/>
        <v>142.19815910610001</v>
      </c>
      <c r="J8" s="14" t="s">
        <v>37</v>
      </c>
      <c r="K8" s="21">
        <v>2972</v>
      </c>
      <c r="L8" s="21">
        <v>1085</v>
      </c>
      <c r="M8" s="22">
        <v>120</v>
      </c>
      <c r="N8" s="25">
        <v>4</v>
      </c>
      <c r="O8" s="23">
        <v>7</v>
      </c>
      <c r="P8" s="5">
        <f>$K8/25.4</f>
        <v>117.00787401574804</v>
      </c>
      <c r="Q8" s="6">
        <f>L8/25.4</f>
        <v>42.716535433070867</v>
      </c>
      <c r="R8" s="6">
        <f>$M8/25.4</f>
        <v>4.7244094488188981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2962.2749999999996</v>
      </c>
      <c r="C9" s="33">
        <f t="shared" si="3"/>
        <v>368.29999999999995</v>
      </c>
      <c r="D9" s="33">
        <f t="shared" si="4"/>
        <v>209.54999999999998</v>
      </c>
      <c r="E9" s="23">
        <v>69.5</v>
      </c>
      <c r="F9" s="35">
        <v>116.625</v>
      </c>
      <c r="G9" s="36">
        <v>14.5</v>
      </c>
      <c r="H9" s="37">
        <v>8.25</v>
      </c>
      <c r="I9" s="38">
        <f t="shared" si="1"/>
        <v>153.22127221510002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2962.2749999999996</v>
      </c>
      <c r="C10" s="33">
        <f t="shared" si="3"/>
        <v>368.29999999999995</v>
      </c>
      <c r="D10" s="33">
        <f t="shared" si="4"/>
        <v>209.54999999999998</v>
      </c>
      <c r="E10" s="23">
        <v>71</v>
      </c>
      <c r="F10" s="35">
        <v>116.625</v>
      </c>
      <c r="G10" s="36">
        <v>14.5</v>
      </c>
      <c r="H10" s="37">
        <v>8.25</v>
      </c>
      <c r="I10" s="38">
        <f t="shared" si="1"/>
        <v>156.52820614780001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2962.2749999999996</v>
      </c>
      <c r="C11" s="33">
        <f t="shared" si="3"/>
        <v>307.97499999999997</v>
      </c>
      <c r="D11" s="33">
        <f t="shared" si="4"/>
        <v>209.54999999999998</v>
      </c>
      <c r="E11" s="23">
        <v>59.5</v>
      </c>
      <c r="F11" s="35">
        <v>116.625</v>
      </c>
      <c r="G11" s="36">
        <v>12.125</v>
      </c>
      <c r="H11" s="37">
        <v>8.25</v>
      </c>
      <c r="I11" s="38">
        <f t="shared" si="1"/>
        <v>131.1750459971</v>
      </c>
      <c r="J11" s="15" t="s">
        <v>19</v>
      </c>
      <c r="K11" s="24">
        <f>N7*O7+N8*O8</f>
        <v>52</v>
      </c>
      <c r="L11" s="65" t="s">
        <v>45</v>
      </c>
      <c r="M11" s="67"/>
      <c r="N11" s="27">
        <f>E14*K11+56.3*O11</f>
        <v>19330.5</v>
      </c>
      <c r="O11" s="4">
        <f>SUM(O7:O10)</f>
        <v>15</v>
      </c>
      <c r="P11" s="68" t="s">
        <v>46</v>
      </c>
      <c r="Q11" s="70"/>
      <c r="R11" s="13">
        <f>N11*2.20462</f>
        <v>42616.406909999998</v>
      </c>
    </row>
    <row r="12" spans="1:25" x14ac:dyDescent="0.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45"/>
      <c r="K12" s="46"/>
      <c r="L12" s="46"/>
      <c r="M12" s="46"/>
      <c r="N12" s="46"/>
      <c r="O12" s="46"/>
      <c r="P12" s="46"/>
      <c r="Q12" s="46"/>
      <c r="R12" s="47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45"/>
      <c r="K13" s="46"/>
      <c r="L13" s="46"/>
      <c r="M13" s="46"/>
      <c r="N13" s="46"/>
      <c r="O13" s="46"/>
      <c r="P13" s="46"/>
      <c r="Q13" s="46"/>
      <c r="R13" s="47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65" t="s">
        <v>34</v>
      </c>
      <c r="C14" s="66"/>
      <c r="D14" s="67"/>
      <c r="E14" s="2">
        <f>SUM(E7:E13)</f>
        <v>355.5</v>
      </c>
      <c r="F14" s="68" t="s">
        <v>35</v>
      </c>
      <c r="G14" s="66"/>
      <c r="H14" s="67"/>
      <c r="I14" s="3">
        <f>SUM(I7:I13)</f>
        <v>783.74334204990009</v>
      </c>
      <c r="J14" s="48"/>
      <c r="K14" s="49"/>
      <c r="L14" s="49"/>
      <c r="M14" s="49"/>
      <c r="N14" s="49"/>
      <c r="O14" s="49"/>
      <c r="P14" s="49"/>
      <c r="Q14" s="49"/>
      <c r="R14" s="50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5" x14ac:dyDescent="0.25">
      <c r="A16" s="53" t="s">
        <v>40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9"/>
    </row>
    <row r="17" spans="1:21" ht="48" customHeigh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21" ht="48" customHeigh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21" ht="48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U19" t="s">
        <v>47</v>
      </c>
    </row>
    <row r="20" spans="1:21" ht="48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21" ht="48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21" ht="48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21" ht="48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21" ht="48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21" ht="48" customHeigh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21" ht="48" customHeight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21" ht="48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21" ht="48" customHeigh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21" ht="48" customHeigh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21" ht="48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21" ht="48" customHeigh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21" ht="144.6" customHeigh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48" customHeigh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65.400000000000006" customHeigh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8.2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4.4" thickBot="1" x14ac:dyDescent="0.3">
      <c r="A36" s="44"/>
      <c r="B36" s="44"/>
      <c r="C36" s="44"/>
      <c r="D36" s="44"/>
      <c r="E36" s="44" t="s">
        <v>32</v>
      </c>
      <c r="F36" s="44"/>
      <c r="G36" s="44"/>
      <c r="H36" s="44"/>
      <c r="I36" s="44"/>
      <c r="J36" s="44"/>
      <c r="K36" s="44"/>
      <c r="L36" s="8"/>
      <c r="M36" s="44" t="s">
        <v>32</v>
      </c>
      <c r="N36" s="44"/>
      <c r="O36" s="44"/>
      <c r="P36" s="44"/>
      <c r="Q36" s="44"/>
      <c r="R36" s="44"/>
    </row>
    <row r="37" spans="1:18" ht="31.95" customHeight="1" x14ac:dyDescent="0.25">
      <c r="A37" s="63" t="s">
        <v>23</v>
      </c>
      <c r="B37" s="64"/>
      <c r="C37" s="54"/>
      <c r="D37" s="55"/>
      <c r="E37" s="62"/>
      <c r="F37" s="62"/>
      <c r="G37" s="62"/>
      <c r="H37" s="55"/>
      <c r="I37" s="63" t="s">
        <v>24</v>
      </c>
      <c r="J37" s="64"/>
      <c r="K37" s="54"/>
      <c r="L37" s="55"/>
      <c r="M37" s="54"/>
      <c r="N37" s="62"/>
      <c r="O37" s="62"/>
      <c r="P37" s="62"/>
      <c r="Q37" s="62"/>
      <c r="R37" s="55"/>
    </row>
    <row r="38" spans="1:18" ht="31.95" customHeight="1" x14ac:dyDescent="0.25">
      <c r="A38" s="60" t="s">
        <v>26</v>
      </c>
      <c r="B38" s="61"/>
      <c r="C38" s="39"/>
      <c r="D38" s="41"/>
      <c r="E38" s="40"/>
      <c r="F38" s="40"/>
      <c r="G38" s="40"/>
      <c r="H38" s="41"/>
      <c r="I38" s="60" t="s">
        <v>48</v>
      </c>
      <c r="J38" s="61"/>
      <c r="K38" s="39"/>
      <c r="L38" s="41"/>
      <c r="M38" s="39"/>
      <c r="N38" s="40"/>
      <c r="O38" s="40"/>
      <c r="P38" s="40"/>
      <c r="Q38" s="40"/>
      <c r="R38" s="41"/>
    </row>
    <row r="39" spans="1:18" ht="31.95" customHeight="1" x14ac:dyDescent="0.25">
      <c r="A39" s="60" t="s">
        <v>25</v>
      </c>
      <c r="B39" s="61"/>
      <c r="C39" s="39"/>
      <c r="D39" s="41"/>
      <c r="E39" s="40"/>
      <c r="F39" s="40"/>
      <c r="G39" s="40"/>
      <c r="H39" s="41"/>
      <c r="I39" s="60"/>
      <c r="J39" s="61"/>
      <c r="K39" s="39"/>
      <c r="L39" s="41"/>
      <c r="M39" s="39"/>
      <c r="N39" s="40"/>
      <c r="O39" s="40"/>
      <c r="P39" s="40"/>
      <c r="Q39" s="40"/>
      <c r="R39" s="41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Anson Chen</cp:lastModifiedBy>
  <cp:lastPrinted>2022-07-06T08:30:46Z</cp:lastPrinted>
  <dcterms:created xsi:type="dcterms:W3CDTF">2021-01-11T15:50:43Z</dcterms:created>
  <dcterms:modified xsi:type="dcterms:W3CDTF">2025-01-17T06:16:28Z</dcterms:modified>
</cp:coreProperties>
</file>